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SALES FOLDER\3CATALOG DETAILS\2020\20-11 Christmas Flyer\POs\"/>
    </mc:Choice>
  </mc:AlternateContent>
  <xr:revisionPtr revIDLastSave="0" documentId="13_ncr:1_{0CEA0DA6-F7D0-42AA-B338-069C3E3CC0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hristian Art Gifts" sheetId="47" r:id="rId1"/>
    <sheet name="HarperCollins" sheetId="71" r:id="rId2"/>
    <sheet name="Tyndale" sheetId="70" r:id="rId3"/>
  </sheets>
  <externalReferences>
    <externalReference r:id="rId4"/>
  </externalReferences>
  <definedNames>
    <definedName name="__________________________________key2" localSheetId="1" hidden="1">#REF!</definedName>
    <definedName name="__________________________________key2" hidden="1">#REF!</definedName>
    <definedName name="_________________________________key2" localSheetId="1" hidden="1">#REF!</definedName>
    <definedName name="_________________________________key2" hidden="1">#REF!</definedName>
    <definedName name="_________________________________key3" localSheetId="1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1" hidden="1">HarperCollins!$B$12:$K$22</definedName>
    <definedName name="_xlnm._FilterDatabase" localSheetId="2" hidden="1">Tyndale!$A$12:$M$34</definedName>
    <definedName name="_Key1" localSheetId="1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dvent" localSheetId="1">#REF!</definedName>
    <definedName name="advent">#REF!</definedName>
    <definedName name="fff" localSheetId="1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1">HarperCollins!$A$1:$H$52</definedName>
    <definedName name="_xlnm.Print_Area" localSheetId="2">Tyndale!$A$1:$L$46</definedName>
    <definedName name="_xlnm.Print_Titles" localSheetId="0">'Christian Art Gifts'!$1:$19</definedName>
    <definedName name="_xlnm.Print_Titles" localSheetId="1">HarperCollins!$1:$11</definedName>
    <definedName name="_xlnm.Print_Titles" localSheetId="2">Tyndale!$1:$12</definedName>
    <definedName name="query" localSheetId="1">#REF!</definedName>
    <definedName name="query">#REF!</definedName>
    <definedName name="sales" localSheetId="1">#REF!</definedName>
    <definedName name="sales">#REF!</definedName>
    <definedName name="series" localSheetId="1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localSheetId="1" hidden="1">{#N/A,#N/A,TRUE,"YS YTD Net Sales"}</definedName>
    <definedName name="wrn.YS._.YTD._.Net._.Sales." hidden="1">{#N/A,#N/A,TRUE,"YS YTD Net Sales"}</definedName>
    <definedName name="wrn.YS._.YTD._.Pack._.Sales." localSheetId="1" hidden="1">{#N/A,#N/A,TRUE,"YS Pack Sales"}</definedName>
    <definedName name="wrn.YS._.YTD._.Pack._.Sales." hidden="1">{#N/A,#N/A,TRUE,"YS Pack Sales"}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71" l="1"/>
  <c r="A50" i="71"/>
  <c r="A49" i="71"/>
  <c r="A48" i="71"/>
  <c r="A47" i="71"/>
  <c r="K45" i="71"/>
  <c r="J45" i="71"/>
  <c r="I45" i="71"/>
  <c r="K44" i="71"/>
  <c r="J44" i="71"/>
  <c r="I44" i="71"/>
  <c r="K43" i="71"/>
  <c r="J43" i="71"/>
  <c r="I43" i="71"/>
  <c r="K42" i="71"/>
  <c r="J42" i="71"/>
  <c r="I42" i="71"/>
  <c r="K41" i="71"/>
  <c r="J41" i="71"/>
  <c r="I41" i="71"/>
  <c r="K40" i="71"/>
  <c r="J40" i="71"/>
  <c r="I40" i="71"/>
  <c r="K39" i="71"/>
  <c r="J39" i="71"/>
  <c r="I39" i="71"/>
  <c r="K38" i="71"/>
  <c r="J38" i="71"/>
  <c r="I38" i="71"/>
  <c r="K37" i="71"/>
  <c r="J37" i="71"/>
  <c r="I37" i="71"/>
  <c r="K36" i="71"/>
  <c r="J36" i="71"/>
  <c r="I36" i="71"/>
  <c r="K35" i="71"/>
  <c r="J35" i="71"/>
  <c r="I35" i="71"/>
  <c r="K34" i="71"/>
  <c r="J34" i="71"/>
  <c r="I34" i="71"/>
  <c r="K33" i="71"/>
  <c r="J33" i="71"/>
  <c r="I33" i="71"/>
  <c r="K32" i="71"/>
  <c r="J32" i="71"/>
  <c r="I32" i="71"/>
  <c r="K31" i="71"/>
  <c r="J31" i="71"/>
  <c r="I31" i="71"/>
  <c r="K30" i="71"/>
  <c r="J30" i="71"/>
  <c r="I30" i="71"/>
  <c r="K29" i="71"/>
  <c r="J29" i="71"/>
  <c r="I29" i="71"/>
  <c r="K28" i="71"/>
  <c r="J28" i="71"/>
  <c r="I28" i="71"/>
  <c r="K27" i="71"/>
  <c r="J27" i="71"/>
  <c r="I27" i="71"/>
  <c r="K26" i="71"/>
  <c r="J26" i="71"/>
  <c r="I26" i="71"/>
  <c r="K25" i="71"/>
  <c r="J25" i="71"/>
  <c r="I25" i="71"/>
  <c r="K24" i="71"/>
  <c r="J24" i="71"/>
  <c r="I24" i="71"/>
  <c r="K23" i="71"/>
  <c r="J23" i="71"/>
  <c r="I23" i="71"/>
  <c r="K22" i="71"/>
  <c r="J22" i="71"/>
  <c r="I22" i="71"/>
  <c r="K21" i="71"/>
  <c r="J21" i="71"/>
  <c r="I21" i="71"/>
  <c r="K20" i="71"/>
  <c r="J20" i="71"/>
  <c r="I20" i="71"/>
  <c r="K19" i="71"/>
  <c r="J19" i="71"/>
  <c r="I19" i="71"/>
  <c r="K18" i="71"/>
  <c r="J18" i="71"/>
  <c r="I18" i="71"/>
  <c r="K17" i="71"/>
  <c r="J17" i="71"/>
  <c r="I17" i="71"/>
  <c r="K16" i="71"/>
  <c r="J16" i="71"/>
  <c r="I16" i="71"/>
  <c r="K15" i="71"/>
  <c r="J15" i="71"/>
  <c r="I15" i="71"/>
  <c r="K14" i="71"/>
  <c r="J14" i="71"/>
  <c r="I14" i="71"/>
  <c r="K13" i="71"/>
  <c r="C52" i="71" s="1"/>
  <c r="J13" i="71"/>
  <c r="I13" i="71"/>
  <c r="I52" i="71" s="1"/>
  <c r="E7" i="71"/>
  <c r="C7" i="71"/>
  <c r="E6" i="71"/>
  <c r="E8" i="71" s="1"/>
  <c r="C6" i="71"/>
  <c r="C5" i="71"/>
  <c r="E3" i="71"/>
  <c r="C3" i="71"/>
</calcChain>
</file>

<file path=xl/sharedStrings.xml><?xml version="1.0" encoding="utf-8"?>
<sst xmlns="http://schemas.openxmlformats.org/spreadsheetml/2006/main" count="269" uniqueCount="170">
  <si>
    <r>
      <rPr>
        <sz val="10"/>
        <rFont val="Arial"/>
        <family val="2"/>
      </rPr>
      <t>Advertised Catalog Items</t>
    </r>
  </si>
  <si>
    <r>
      <rPr>
        <sz val="10"/>
        <rFont val="Arial"/>
        <family val="2"/>
      </rPr>
      <t>Product Title</t>
    </r>
  </si>
  <si>
    <r>
      <rPr>
        <sz val="10"/>
        <rFont val="Arial"/>
        <family val="2"/>
      </rPr>
      <t>Author/Artist</t>
    </r>
  </si>
  <si>
    <r>
      <rPr>
        <sz val="10"/>
        <rFont val="Arial"/>
        <family val="2"/>
      </rPr>
      <t>Format</t>
    </r>
  </si>
  <si>
    <r>
      <rPr>
        <sz val="10"/>
        <rFont val="Arial"/>
        <family val="2"/>
      </rPr>
      <t>ISBN/UPC</t>
    </r>
  </si>
  <si>
    <r>
      <rPr>
        <sz val="10"/>
        <rFont val="Arial"/>
        <family val="2"/>
      </rPr>
      <t>Qty</t>
    </r>
  </si>
  <si>
    <r>
      <rPr>
        <sz val="10"/>
        <rFont val="Arial"/>
        <family val="2"/>
      </rPr>
      <t>List Price</t>
    </r>
  </si>
  <si>
    <r>
      <rPr>
        <sz val="10"/>
        <rFont val="Arial"/>
        <family val="2"/>
      </rPr>
      <t>Sale Price</t>
    </r>
  </si>
  <si>
    <r>
      <rPr>
        <sz val="10"/>
        <rFont val="Arial"/>
        <family val="2"/>
      </rPr>
      <t>Promo Disc %</t>
    </r>
  </si>
  <si>
    <r>
      <rPr>
        <sz val="10"/>
        <rFont val="Arial"/>
        <family val="2"/>
      </rPr>
      <t>Total</t>
    </r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</si>
  <si>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</si>
  <si>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r>
      <rPr>
        <sz val="9"/>
        <color rgb="FF404040"/>
        <rFont val="Arial"/>
        <family val="2"/>
      </rPr>
      <t>Blessed Poly-Canvas Bag With Cotton Rope Handles - TOT124</t>
    </r>
  </si>
  <si>
    <r>
      <rPr>
        <sz val="9"/>
        <color rgb="FF404040"/>
        <rFont val="Arial"/>
        <family val="2"/>
      </rPr>
      <t>Grace Full Grain Leather Journal - JL526</t>
    </r>
  </si>
  <si>
    <r>
      <rPr>
        <sz val="9"/>
        <color rgb="FF404040"/>
        <rFont val="Arial"/>
        <family val="2"/>
      </rPr>
      <t>Cultivate Kindness Infuser Water Bottle - WBT149</t>
    </r>
  </si>
  <si>
    <r>
      <rPr>
        <sz val="9"/>
        <color rgb="FF404040"/>
        <rFont val="Arial"/>
        <family val="2"/>
      </rPr>
      <t>Walking In Grace Gift Book - GB193</t>
    </r>
  </si>
  <si>
    <r>
      <rPr>
        <sz val="9"/>
        <color rgb="FF404040"/>
        <rFont val="Arial"/>
        <family val="2"/>
      </rPr>
      <t>Walk In Love Epoxy Keyring - KMO093</t>
    </r>
  </si>
  <si>
    <t xml:space="preserve">Christian Art Gifts, Inc.
Christmas Flyer (NOV-DEC) 2020
Catalog Purchase Order </t>
  </si>
  <si>
    <t xml:space="preserve">        Tyndale House Publishers - Munce Nov/Dec (Christmas Flyer) 2020 Promotion                   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</si>
  <si>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</si>
  <si>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Account #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</si>
  <si>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30+ units qualify for free-freight and 60-day billing. You may add additional products of your choice to the bottom of this form and they will receive 48% and ship free-freight .  Items with a discount of 70% or greater are non-returnable.</t>
    </r>
  </si>
  <si>
    <t>Store Name</t>
  </si>
  <si>
    <t>Buyer</t>
  </si>
  <si>
    <t>City, State</t>
  </si>
  <si>
    <t>PO #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</si>
  <si>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</si>
  <si>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r>
      <rPr>
        <b/>
        <sz val="12"/>
        <color rgb="FFC00000"/>
        <rFont val="Calibri"/>
        <family val="2"/>
        <scheme val="minor"/>
      </rP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  <r>
      <rPr>
        <b/>
        <u/>
        <sz val="12"/>
        <color rgb="FFFF0000"/>
        <rFont val="Calibri"/>
        <family val="2"/>
        <scheme val="minor"/>
      </rPr>
      <t>Discounts for New Releases</t>
    </r>
    <r>
      <rPr>
        <b/>
        <sz val="12"/>
        <color rgb="FFFF0000"/>
        <rFont val="Calibri"/>
        <family val="2"/>
        <scheme val="minor"/>
      </rPr>
      <t>: 1-2 copies = 48%; 3-5 = 50%; 6+ = 52%</t>
    </r>
  </si>
  <si>
    <t>ISBN</t>
  </si>
  <si>
    <t>QTY</t>
  </si>
  <si>
    <t>Title</t>
  </si>
  <si>
    <t>Author</t>
  </si>
  <si>
    <t>Regular Retail Price</t>
  </si>
  <si>
    <t>Binding</t>
  </si>
  <si>
    <t>Product Type</t>
  </si>
  <si>
    <t>Sugg. Sale Price</t>
  </si>
  <si>
    <t>Discount</t>
  </si>
  <si>
    <t>Discount Start Date</t>
  </si>
  <si>
    <t>Discount End Date</t>
  </si>
  <si>
    <t>Comment</t>
  </si>
  <si>
    <t>Bibles</t>
  </si>
  <si>
    <t>Life Application Study Bible NLT Third Edition HC</t>
  </si>
  <si>
    <t>Tyndale</t>
  </si>
  <si>
    <t>Hardcover</t>
  </si>
  <si>
    <t>40% off</t>
  </si>
  <si>
    <t>Life Application Study Bible, NLT Third Edition, Blrown/Tan LTHRL</t>
  </si>
  <si>
    <t>LeatherLike</t>
  </si>
  <si>
    <t>Life Application Study Bible, NLT Third Edition Teal Blue LTHRL</t>
  </si>
  <si>
    <t>Life Application Study Bible, NLT Third Edition Purple LTHRL</t>
  </si>
  <si>
    <t>Life Application Study Bible, NLT Third Edition Black/Onyx LTHRL</t>
  </si>
  <si>
    <t>Life Application Study Bible, Large Print NLT Third Edition Teal Blue THRL</t>
  </si>
  <si>
    <t>Life Application Study Bible, Large Print NLT Third Edition Black/Onyx LTHRL</t>
  </si>
  <si>
    <t>Life Application Study Bible, Large Print Third Edition HC</t>
  </si>
  <si>
    <t>Life Application Study Bible, Large Print NLT Third Edition Brown/Mahogany LTHRL</t>
  </si>
  <si>
    <t>Life Application Study Bible, Personal Size, NLT Third Edition HC</t>
  </si>
  <si>
    <t>Life Application Study Bible, Personal Size, NLT Third Edition Brown/Mahogany LTHRL</t>
  </si>
  <si>
    <t>Life Application Study Bible, Personal Size, NLT Third Edition Teal Blue LTHRL</t>
  </si>
  <si>
    <t>Life Application Study Bible, Large Print Third Edition Berry LTHRL</t>
  </si>
  <si>
    <t>Non-Fiction</t>
  </si>
  <si>
    <t>How to Pray</t>
  </si>
  <si>
    <t>Pete Greig</t>
  </si>
  <si>
    <t>Softcover</t>
  </si>
  <si>
    <t>20% off</t>
  </si>
  <si>
    <t>Kingdom Man</t>
  </si>
  <si>
    <t>Tony Evans</t>
  </si>
  <si>
    <t>52, 55 (for 3+ units), 60 (for 6+ units)</t>
  </si>
  <si>
    <t>Kingdom Stewardship</t>
  </si>
  <si>
    <t>Kingdom Woman</t>
  </si>
  <si>
    <t>Tony Evans, Chrystal Evans Hurst</t>
  </si>
  <si>
    <t>Sale Stickers</t>
  </si>
  <si>
    <t>20% off    (Sheet w/ 8 stickers)</t>
  </si>
  <si>
    <t>Additional Titles of Your Choosing</t>
  </si>
  <si>
    <t xml:space="preserve">Munce Christmas Flyer Catalog Catalog 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</si>
  <si>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</si>
  <si>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</si>
  <si>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</si>
  <si>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</si>
  <si>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</si>
  <si>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</si>
  <si>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</si>
  <si>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</si>
  <si>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</si>
  <si>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</si>
  <si>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</si>
  <si>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MFLY21</t>
  </si>
  <si>
    <t>Dating:</t>
  </si>
  <si>
    <t xml:space="preserve">Promotional orders submitted by the due date listed above are eligible for 90 days' dating; orders of 30 units or more receive free freight </t>
  </si>
  <si>
    <t xml:space="preserve"> </t>
  </si>
  <si>
    <t>Qty</t>
  </si>
  <si>
    <t>Sale Notes</t>
  </si>
  <si>
    <t>Price</t>
  </si>
  <si>
    <t>Sale Price</t>
  </si>
  <si>
    <t>Margin</t>
  </si>
  <si>
    <t>Net</t>
  </si>
  <si>
    <t>Net Sum</t>
  </si>
  <si>
    <t>9780785231349</t>
  </si>
  <si>
    <t>Because of Bethlehem</t>
  </si>
  <si>
    <t>9780310687054</t>
  </si>
  <si>
    <t>Because of Bethlehem Study Guide</t>
  </si>
  <si>
    <t>9781400224388</t>
  </si>
  <si>
    <t>Forgiveness Journal</t>
  </si>
  <si>
    <t>30% off</t>
  </si>
  <si>
    <t>9780718039875</t>
  </si>
  <si>
    <t>Forgiving What You Can't Forget</t>
  </si>
  <si>
    <t>9781400219650</t>
  </si>
  <si>
    <t>God's Purpose for Your Life</t>
  </si>
  <si>
    <t>9780310745563</t>
  </si>
  <si>
    <t>Goodnight, Manger</t>
  </si>
  <si>
    <t>9780310755715</t>
  </si>
  <si>
    <t>Line Listed</t>
  </si>
  <si>
    <t>9780310358039</t>
  </si>
  <si>
    <t>I Am Restored</t>
  </si>
  <si>
    <t>9780310769903</t>
  </si>
  <si>
    <t>Jesus Storybook Bible A Christmas Collection</t>
  </si>
  <si>
    <t>9780718079895</t>
  </si>
  <si>
    <t>KJV, The King James Study Bible, Genuine Leather, Black, Full-Color Edition</t>
  </si>
  <si>
    <t>9780718079789</t>
  </si>
  <si>
    <t>KJV, The King James Study Bible, Leathersoft, Burgundy, Red Letter, Full-Color Edition</t>
  </si>
  <si>
    <t>9780785225645</t>
  </si>
  <si>
    <t>NASB, Charles F. Stanley Life Principles Bible, 2nd Edition, Hardcover, Comfort Print</t>
  </si>
  <si>
    <t>25% off</t>
  </si>
  <si>
    <t>9780785225676</t>
  </si>
  <si>
    <t>NASB, Charles F. Stanley Life Principles Bible, 2nd Edition, Leathersoft, Black, Comfort Print</t>
  </si>
  <si>
    <t>9780785227557</t>
  </si>
  <si>
    <t xml:space="preserve">NET, Love God Greatly Bible, Cloth over Board, Pink, Comfort Print </t>
  </si>
  <si>
    <t>9780785227526</t>
  </si>
  <si>
    <t xml:space="preserve">NET, Love God Greatly Bible, Leathersoft, Brown, Comfort Print </t>
  </si>
  <si>
    <t>9780310743545</t>
  </si>
  <si>
    <t>Night of Great Joy</t>
  </si>
  <si>
    <t>9780310766063</t>
  </si>
  <si>
    <t>9780310090335</t>
  </si>
  <si>
    <t>NIV Study Bible, Fully Revised Edition, Large Print, Bonded Leather, Black, Red Letter, Comfort Print</t>
  </si>
  <si>
    <t>9780310449164</t>
  </si>
  <si>
    <t>NIV Study Bible, Fully Revised Edition, Large Print, Hardcover, Red Letter, Comfort Print</t>
  </si>
  <si>
    <t>9780310449201</t>
  </si>
  <si>
    <t>NIV Study Bible, Fully Revised Edition, Large Print, Leathersoft, Burgundy, Red Letter, Comfort Print</t>
  </si>
  <si>
    <t>9780310455370</t>
  </si>
  <si>
    <t>NIV, Adventure Bible Field Notes, Acts, Paperback, Comfort Print</t>
  </si>
  <si>
    <t>9780310455332</t>
  </si>
  <si>
    <t>NIV, Adventure Bible Field Notes, Luke, Paperback, Comfort Print</t>
  </si>
  <si>
    <t>9780310109440</t>
  </si>
  <si>
    <t>NIV, Adventure Bible, Hardcover, Full Color, Magnetic Closure</t>
  </si>
  <si>
    <t>9780310452942</t>
  </si>
  <si>
    <t>NIV, Life Application Study Bible, Third Edition, Large Print, Leathersoft, Brown, Red Letter Edition</t>
  </si>
  <si>
    <t>9780310452966</t>
  </si>
  <si>
    <t>NIV, Life Application Study Bible, Third Edition, Large Print, Leathersoft, Gray/Pink, Red Letter Edition</t>
  </si>
  <si>
    <t>9780310109457</t>
  </si>
  <si>
    <t>NKJV, Adventure Bible, Hardcover, Full Color, Magnetic Closure</t>
  </si>
  <si>
    <t>9780785238409</t>
  </si>
  <si>
    <t>NKJV, Reference Bible, Center-Column Giant Print, Leathersoft, Blue, Red Letter Edition, Comfort Print</t>
  </si>
  <si>
    <t>9780785238317</t>
  </si>
  <si>
    <t>NKJV, Reference Bible, Center-Column Giant Print, Leathersoft, Brown, Red Letter Edition, Comfort Print</t>
  </si>
  <si>
    <t>9780310761129</t>
  </si>
  <si>
    <t>Over in a Stable</t>
  </si>
  <si>
    <t>9781400219476</t>
  </si>
  <si>
    <t>Very Merry Christmas Prayer Seek and Find</t>
  </si>
  <si>
    <t>9780310360995</t>
  </si>
  <si>
    <t>Wonder Switch</t>
  </si>
  <si>
    <t>9781400217342</t>
  </si>
  <si>
    <t>You Are Never Alone</t>
  </si>
  <si>
    <t>9780310264040</t>
  </si>
  <si>
    <t>Sale Stickers 30% Off Sheet of 14</t>
  </si>
  <si>
    <t>9780310270089</t>
  </si>
  <si>
    <t>Sale Stickers 40% Off Sheet of 14</t>
  </si>
  <si>
    <t>9780310208556</t>
  </si>
  <si>
    <t>Sale Stickers $9.97 Sheet of 14</t>
  </si>
  <si>
    <t>9781404134119</t>
  </si>
  <si>
    <t>PRICE STICKER $5.00</t>
  </si>
  <si>
    <t>Total Units:</t>
  </si>
  <si>
    <t>Avg. Mar</t>
  </si>
  <si>
    <t>Total 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</si>
</sst>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&quot;$&quot;#,##0.00"/>
    <numFmt numFmtId="166" formatCode="0.0%"/>
  </numFmts>
  <fonts count="3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404040"/>
      <name val="Arial"/>
      <family val="2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9"/>
      <name val="Arial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5" fillId="0" borderId="0"/>
    <xf numFmtId="0" fontId="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 applyFill="1" applyBorder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" fontId="1" fillId="0" borderId="14" xfId="16" applyNumberFormat="1" applyBorder="1"/>
    <xf numFmtId="0" fontId="14" fillId="0" borderId="15" xfId="16" applyFont="1" applyBorder="1"/>
    <xf numFmtId="0" fontId="1" fillId="0" borderId="15" xfId="16" applyBorder="1"/>
    <xf numFmtId="0" fontId="1" fillId="0" borderId="15" xfId="16" applyBorder="1" applyAlignment="1">
      <alignment horizontal="center"/>
    </xf>
    <xf numFmtId="165" fontId="1" fillId="0" borderId="15" xfId="16" applyNumberFormat="1" applyBorder="1" applyAlignment="1">
      <alignment horizontal="center"/>
    </xf>
    <xf numFmtId="0" fontId="1" fillId="0" borderId="16" xfId="16" applyBorder="1" applyAlignment="1">
      <alignment wrapText="1"/>
    </xf>
    <xf numFmtId="0" fontId="1" fillId="0" borderId="0" xfId="16" applyAlignment="1">
      <alignment wrapText="1"/>
    </xf>
    <xf numFmtId="0" fontId="15" fillId="0" borderId="8" xfId="16" applyFont="1" applyBorder="1" applyAlignment="1">
      <alignment horizontal="left" vertical="center"/>
    </xf>
    <xf numFmtId="0" fontId="15" fillId="3" borderId="0" xfId="16" applyFont="1" applyFill="1" applyAlignment="1">
      <alignment horizontal="left" vertical="center"/>
    </xf>
    <xf numFmtId="1" fontId="16" fillId="3" borderId="0" xfId="16" applyNumberFormat="1" applyFont="1" applyFill="1" applyAlignment="1">
      <alignment horizontal="left" vertical="center"/>
    </xf>
    <xf numFmtId="0" fontId="15" fillId="0" borderId="9" xfId="16" applyFont="1" applyBorder="1" applyAlignment="1">
      <alignment horizontal="left" vertical="center" wrapText="1"/>
    </xf>
    <xf numFmtId="0" fontId="1" fillId="3" borderId="0" xfId="16" applyFill="1" applyAlignment="1">
      <alignment vertical="center"/>
    </xf>
    <xf numFmtId="0" fontId="1" fillId="3" borderId="0" xfId="16" applyFill="1" applyAlignment="1">
      <alignment horizontal="center" vertical="center"/>
    </xf>
    <xf numFmtId="165" fontId="1" fillId="3" borderId="0" xfId="16" applyNumberFormat="1" applyFill="1" applyAlignment="1">
      <alignment horizontal="center" vertical="center"/>
    </xf>
    <xf numFmtId="0" fontId="1" fillId="0" borderId="9" xfId="16" applyBorder="1" applyAlignment="1">
      <alignment vertical="center" wrapText="1"/>
    </xf>
    <xf numFmtId="0" fontId="1" fillId="3" borderId="13" xfId="16" applyFill="1" applyBorder="1" applyAlignment="1">
      <alignment vertical="center"/>
    </xf>
    <xf numFmtId="165" fontId="21" fillId="3" borderId="0" xfId="16" applyNumberFormat="1" applyFont="1" applyFill="1" applyAlignment="1">
      <alignment horizontal="center" vertical="center"/>
    </xf>
    <xf numFmtId="0" fontId="22" fillId="3" borderId="0" xfId="16" applyFont="1" applyFill="1" applyAlignment="1">
      <alignment horizontal="center" vertical="center"/>
    </xf>
    <xf numFmtId="1" fontId="1" fillId="3" borderId="8" xfId="16" applyNumberFormat="1" applyFill="1" applyBorder="1" applyAlignment="1">
      <alignment horizontal="center"/>
    </xf>
    <xf numFmtId="0" fontId="1" fillId="3" borderId="0" xfId="16" applyFill="1"/>
    <xf numFmtId="0" fontId="1" fillId="3" borderId="0" xfId="16" applyFill="1" applyAlignment="1">
      <alignment horizontal="center"/>
    </xf>
    <xf numFmtId="165" fontId="1" fillId="3" borderId="0" xfId="16" applyNumberFormat="1" applyFill="1" applyAlignment="1">
      <alignment horizontal="center"/>
    </xf>
    <xf numFmtId="0" fontId="24" fillId="3" borderId="0" xfId="16" applyFont="1" applyFill="1" applyAlignment="1">
      <alignment horizontal="center"/>
    </xf>
    <xf numFmtId="0" fontId="1" fillId="0" borderId="9" xfId="16" applyBorder="1" applyAlignment="1">
      <alignment wrapText="1"/>
    </xf>
    <xf numFmtId="0" fontId="23" fillId="3" borderId="0" xfId="16" applyFont="1" applyFill="1" applyAlignment="1">
      <alignment horizontal="center"/>
    </xf>
    <xf numFmtId="1" fontId="1" fillId="3" borderId="10" xfId="16" applyNumberFormat="1" applyFill="1" applyBorder="1" applyAlignment="1">
      <alignment horizontal="center"/>
    </xf>
    <xf numFmtId="0" fontId="1" fillId="3" borderId="11" xfId="16" applyFill="1" applyBorder="1"/>
    <xf numFmtId="0" fontId="1" fillId="3" borderId="11" xfId="16" applyFill="1" applyBorder="1" applyAlignment="1">
      <alignment horizontal="center"/>
    </xf>
    <xf numFmtId="165" fontId="1" fillId="3" borderId="11" xfId="16" applyNumberFormat="1" applyFill="1" applyBorder="1" applyAlignment="1">
      <alignment horizontal="center"/>
    </xf>
    <xf numFmtId="0" fontId="23" fillId="3" borderId="11" xfId="16" applyFont="1" applyFill="1" applyBorder="1" applyAlignment="1">
      <alignment horizontal="center"/>
    </xf>
    <xf numFmtId="0" fontId="1" fillId="0" borderId="12" xfId="16" applyBorder="1" applyAlignment="1">
      <alignment wrapText="1"/>
    </xf>
    <xf numFmtId="1" fontId="12" fillId="4" borderId="25" xfId="16" applyNumberFormat="1" applyFont="1" applyFill="1" applyBorder="1" applyAlignment="1">
      <alignment horizontal="center" wrapText="1"/>
    </xf>
    <xf numFmtId="0" fontId="12" fillId="4" borderId="25" xfId="16" applyFont="1" applyFill="1" applyBorder="1" applyAlignment="1">
      <alignment horizontal="center" wrapText="1"/>
    </xf>
    <xf numFmtId="165" fontId="12" fillId="5" borderId="25" xfId="16" applyNumberFormat="1" applyFont="1" applyFill="1" applyBorder="1" applyAlignment="1">
      <alignment horizontal="center" wrapText="1"/>
    </xf>
    <xf numFmtId="1" fontId="12" fillId="6" borderId="25" xfId="16" applyNumberFormat="1" applyFont="1" applyFill="1" applyBorder="1" applyAlignment="1">
      <alignment horizontal="center" wrapText="1"/>
    </xf>
    <xf numFmtId="14" fontId="12" fillId="4" borderId="25" xfId="16" applyNumberFormat="1" applyFont="1" applyFill="1" applyBorder="1" applyAlignment="1">
      <alignment horizontal="center" wrapText="1"/>
    </xf>
    <xf numFmtId="165" fontId="12" fillId="7" borderId="25" xfId="16" applyNumberFormat="1" applyFont="1" applyFill="1" applyBorder="1" applyAlignment="1">
      <alignment horizontal="center" wrapText="1"/>
    </xf>
    <xf numFmtId="165" fontId="12" fillId="8" borderId="25" xfId="16" applyNumberFormat="1" applyFont="1" applyFill="1" applyBorder="1" applyAlignment="1">
      <alignment horizontal="center" wrapText="1"/>
    </xf>
    <xf numFmtId="1" fontId="1" fillId="8" borderId="13" xfId="16" applyNumberFormat="1" applyFill="1" applyBorder="1" applyAlignment="1">
      <alignment horizontal="center"/>
    </xf>
    <xf numFmtId="2" fontId="1" fillId="8" borderId="13" xfId="16" applyNumberFormat="1" applyFill="1" applyBorder="1" applyAlignment="1">
      <alignment horizontal="center"/>
    </xf>
    <xf numFmtId="0" fontId="12" fillId="8" borderId="13" xfId="16" applyFont="1" applyFill="1" applyBorder="1" applyAlignment="1">
      <alignment horizontal="center"/>
    </xf>
    <xf numFmtId="0" fontId="1" fillId="8" borderId="13" xfId="16" applyFill="1" applyBorder="1" applyAlignment="1">
      <alignment horizontal="center"/>
    </xf>
    <xf numFmtId="165" fontId="1" fillId="8" borderId="13" xfId="16" applyNumberFormat="1" applyFill="1" applyBorder="1" applyAlignment="1">
      <alignment horizontal="center"/>
    </xf>
    <xf numFmtId="14" fontId="1" fillId="8" borderId="13" xfId="16" applyNumberFormat="1" applyFill="1" applyBorder="1" applyAlignment="1">
      <alignment horizontal="center"/>
    </xf>
    <xf numFmtId="0" fontId="1" fillId="8" borderId="13" xfId="16" applyFill="1" applyBorder="1" applyAlignment="1">
      <alignment horizontal="center" wrapText="1"/>
    </xf>
    <xf numFmtId="1" fontId="1" fillId="0" borderId="13" xfId="16" applyNumberFormat="1" applyBorder="1" applyAlignment="1">
      <alignment horizontal="center"/>
    </xf>
    <xf numFmtId="2" fontId="1" fillId="0" borderId="13" xfId="16" applyNumberFormat="1" applyBorder="1" applyAlignment="1">
      <alignment horizontal="center"/>
    </xf>
    <xf numFmtId="0" fontId="1" fillId="0" borderId="13" xfId="16" applyBorder="1" applyAlignment="1">
      <alignment wrapText="1"/>
    </xf>
    <xf numFmtId="0" fontId="1" fillId="0" borderId="13" xfId="16" applyBorder="1" applyAlignment="1">
      <alignment horizontal="center"/>
    </xf>
    <xf numFmtId="165" fontId="1" fillId="0" borderId="13" xfId="16" applyNumberFormat="1" applyBorder="1" applyAlignment="1">
      <alignment horizontal="center"/>
    </xf>
    <xf numFmtId="9" fontId="1" fillId="0" borderId="13" xfId="16" applyNumberFormat="1" applyBorder="1" applyAlignment="1">
      <alignment horizontal="center" wrapText="1"/>
    </xf>
    <xf numFmtId="14" fontId="1" fillId="0" borderId="13" xfId="16" applyNumberFormat="1" applyBorder="1" applyAlignment="1">
      <alignment horizontal="center"/>
    </xf>
    <xf numFmtId="0" fontId="1" fillId="0" borderId="13" xfId="16" applyBorder="1"/>
    <xf numFmtId="1" fontId="1" fillId="0" borderId="13" xfId="16" applyNumberFormat="1" applyBorder="1"/>
    <xf numFmtId="14" fontId="1" fillId="0" borderId="13" xfId="16" applyNumberFormat="1" applyBorder="1"/>
    <xf numFmtId="0" fontId="1" fillId="8" borderId="13" xfId="16" applyFill="1" applyBorder="1" applyAlignment="1">
      <alignment wrapText="1"/>
    </xf>
    <xf numFmtId="0" fontId="12" fillId="0" borderId="0" xfId="16" applyFont="1"/>
    <xf numFmtId="0" fontId="1" fillId="0" borderId="0" xfId="16"/>
    <xf numFmtId="0" fontId="1" fillId="0" borderId="26" xfId="16" applyBorder="1" applyAlignment="1">
      <alignment horizontal="center"/>
    </xf>
    <xf numFmtId="0" fontId="1" fillId="0" borderId="26" xfId="16" applyBorder="1"/>
    <xf numFmtId="165" fontId="1" fillId="0" borderId="26" xfId="16" applyNumberFormat="1" applyBorder="1"/>
    <xf numFmtId="10" fontId="27" fillId="0" borderId="26" xfId="16" applyNumberFormat="1" applyFont="1" applyBorder="1" applyAlignment="1">
      <alignment horizontal="right" vertical="center"/>
    </xf>
    <xf numFmtId="10" fontId="0" fillId="0" borderId="0" xfId="17" applyNumberFormat="1" applyFont="1"/>
    <xf numFmtId="44" fontId="0" fillId="0" borderId="0" xfId="18" applyFont="1"/>
    <xf numFmtId="0" fontId="1" fillId="0" borderId="0" xfId="16" applyAlignment="1">
      <alignment horizontal="center"/>
    </xf>
    <xf numFmtId="165" fontId="1" fillId="0" borderId="0" xfId="16" applyNumberFormat="1"/>
    <xf numFmtId="10" fontId="1" fillId="0" borderId="0" xfId="16" applyNumberFormat="1"/>
    <xf numFmtId="0" fontId="1" fillId="0" borderId="0" xfId="16" applyAlignment="1">
      <alignment horizontal="right"/>
    </xf>
    <xf numFmtId="0" fontId="1" fillId="0" borderId="13" xfId="16" applyBorder="1" applyAlignment="1">
      <alignment horizontal="center" vertical="center"/>
    </xf>
    <xf numFmtId="49" fontId="1" fillId="0" borderId="13" xfId="16" applyNumberFormat="1" applyBorder="1" applyAlignment="1">
      <alignment horizontal="center" vertical="center"/>
    </xf>
    <xf numFmtId="0" fontId="28" fillId="0" borderId="0" xfId="16" applyFont="1" applyAlignment="1">
      <alignment horizontal="right"/>
    </xf>
    <xf numFmtId="0" fontId="19" fillId="0" borderId="13" xfId="16" applyFont="1" applyBorder="1" applyAlignment="1">
      <alignment horizontal="center" vertical="center"/>
    </xf>
    <xf numFmtId="166" fontId="1" fillId="0" borderId="13" xfId="16" applyNumberFormat="1" applyBorder="1" applyAlignment="1">
      <alignment horizontal="center"/>
    </xf>
    <xf numFmtId="0" fontId="12" fillId="4" borderId="27" xfId="16" applyFont="1" applyFill="1" applyBorder="1" applyAlignment="1">
      <alignment horizontal="center"/>
    </xf>
    <xf numFmtId="0" fontId="12" fillId="4" borderId="28" xfId="16" applyFont="1" applyFill="1" applyBorder="1" applyAlignment="1">
      <alignment horizontal="center"/>
    </xf>
    <xf numFmtId="165" fontId="12" fillId="4" borderId="28" xfId="16" applyNumberFormat="1" applyFont="1" applyFill="1" applyBorder="1" applyAlignment="1">
      <alignment horizontal="center"/>
    </xf>
    <xf numFmtId="0" fontId="12" fillId="4" borderId="28" xfId="16" applyFont="1" applyFill="1" applyBorder="1" applyAlignment="1">
      <alignment horizontal="center" wrapText="1"/>
    </xf>
    <xf numFmtId="10" fontId="12" fillId="4" borderId="29" xfId="16" applyNumberFormat="1" applyFont="1" applyFill="1" applyBorder="1" applyAlignment="1">
      <alignment horizontal="center"/>
    </xf>
    <xf numFmtId="10" fontId="12" fillId="4" borderId="27" xfId="17" applyNumberFormat="1" applyFont="1" applyFill="1" applyBorder="1" applyAlignment="1">
      <alignment horizontal="center"/>
    </xf>
    <xf numFmtId="44" fontId="12" fillId="4" borderId="28" xfId="18" applyFont="1" applyFill="1" applyBorder="1" applyAlignment="1">
      <alignment horizontal="center"/>
    </xf>
    <xf numFmtId="44" fontId="12" fillId="4" borderId="29" xfId="18" applyFont="1" applyFill="1" applyBorder="1" applyAlignment="1">
      <alignment horizontal="center"/>
    </xf>
    <xf numFmtId="0" fontId="19" fillId="0" borderId="15" xfId="16" applyFont="1" applyBorder="1" applyAlignment="1">
      <alignment horizontal="center"/>
    </xf>
    <xf numFmtId="165" fontId="1" fillId="0" borderId="15" xfId="16" applyNumberFormat="1" applyBorder="1"/>
    <xf numFmtId="10" fontId="1" fillId="0" borderId="15" xfId="16" applyNumberFormat="1" applyBorder="1"/>
    <xf numFmtId="10" fontId="0" fillId="0" borderId="15" xfId="17" applyNumberFormat="1" applyFont="1" applyBorder="1"/>
    <xf numFmtId="44" fontId="0" fillId="0" borderId="15" xfId="18" applyFont="1" applyBorder="1"/>
    <xf numFmtId="0" fontId="1" fillId="0" borderId="13" xfId="16" applyBorder="1" applyAlignment="1">
      <alignment horizontal="center" wrapText="1"/>
    </xf>
    <xf numFmtId="49" fontId="1" fillId="0" borderId="13" xfId="16" quotePrefix="1" applyNumberFormat="1" applyBorder="1" applyAlignment="1">
      <alignment horizontal="left" wrapText="1"/>
    </xf>
    <xf numFmtId="0" fontId="30" fillId="0" borderId="13" xfId="16" applyFont="1" applyBorder="1" applyAlignment="1">
      <alignment wrapText="1"/>
    </xf>
    <xf numFmtId="0" fontId="1" fillId="0" borderId="13" xfId="16" applyBorder="1" applyAlignment="1">
      <alignment horizontal="center" vertical="center" wrapText="1"/>
    </xf>
    <xf numFmtId="43" fontId="0" fillId="0" borderId="13" xfId="18" applyNumberFormat="1" applyFont="1" applyBorder="1" applyAlignment="1">
      <alignment wrapText="1"/>
    </xf>
    <xf numFmtId="44" fontId="0" fillId="0" borderId="13" xfId="18" applyFont="1" applyFill="1" applyBorder="1" applyAlignment="1">
      <alignment horizontal="center" wrapText="1"/>
    </xf>
    <xf numFmtId="10" fontId="0" fillId="0" borderId="13" xfId="17" applyNumberFormat="1" applyFont="1" applyFill="1" applyBorder="1" applyAlignment="1">
      <alignment wrapText="1"/>
    </xf>
    <xf numFmtId="10" fontId="0" fillId="0" borderId="13" xfId="17" applyNumberFormat="1" applyFont="1" applyBorder="1" applyAlignment="1">
      <alignment wrapText="1"/>
    </xf>
    <xf numFmtId="44" fontId="0" fillId="0" borderId="13" xfId="18" applyFont="1" applyBorder="1" applyAlignment="1">
      <alignment wrapText="1"/>
    </xf>
    <xf numFmtId="49" fontId="1" fillId="0" borderId="13" xfId="16" quotePrefix="1" applyNumberFormat="1" applyBorder="1" applyAlignment="1">
      <alignment wrapText="1"/>
    </xf>
    <xf numFmtId="165" fontId="0" fillId="0" borderId="13" xfId="18" applyNumberFormat="1" applyFont="1" applyFill="1" applyBorder="1" applyAlignment="1">
      <alignment horizontal="center" wrapText="1"/>
    </xf>
    <xf numFmtId="49" fontId="1" fillId="0" borderId="13" xfId="16" applyNumberFormat="1" applyBorder="1" applyAlignment="1">
      <alignment horizontal="left" wrapText="1"/>
    </xf>
    <xf numFmtId="0" fontId="31" fillId="0" borderId="13" xfId="16" applyFont="1" applyBorder="1" applyAlignment="1">
      <alignment horizontal="center" vertical="center" wrapText="1"/>
    </xf>
    <xf numFmtId="49" fontId="1" fillId="0" borderId="13" xfId="16" quotePrefix="1" applyNumberFormat="1" applyBorder="1" applyAlignment="1">
      <alignment horizontal="left"/>
    </xf>
    <xf numFmtId="0" fontId="30" fillId="0" borderId="13" xfId="16" applyFont="1" applyBorder="1"/>
    <xf numFmtId="43" fontId="0" fillId="0" borderId="13" xfId="18" applyNumberFormat="1" applyFont="1" applyBorder="1"/>
    <xf numFmtId="44" fontId="0" fillId="0" borderId="13" xfId="18" applyFont="1" applyFill="1" applyBorder="1" applyAlignment="1">
      <alignment horizontal="center"/>
    </xf>
    <xf numFmtId="10" fontId="0" fillId="0" borderId="13" xfId="17" applyNumberFormat="1" applyFont="1" applyBorder="1"/>
    <xf numFmtId="44" fontId="0" fillId="0" borderId="13" xfId="18" applyFont="1" applyBorder="1"/>
    <xf numFmtId="49" fontId="1" fillId="0" borderId="13" xfId="16" quotePrefix="1" applyNumberFormat="1" applyBorder="1"/>
    <xf numFmtId="43" fontId="1" fillId="0" borderId="13" xfId="16" applyNumberFormat="1" applyBorder="1"/>
    <xf numFmtId="44" fontId="0" fillId="0" borderId="13" xfId="18" applyFont="1" applyBorder="1" applyAlignment="1">
      <alignment horizontal="center"/>
    </xf>
    <xf numFmtId="10" fontId="1" fillId="0" borderId="13" xfId="16" applyNumberFormat="1" applyBorder="1"/>
    <xf numFmtId="49" fontId="1" fillId="0" borderId="13" xfId="16" applyNumberFormat="1" applyBorder="1"/>
    <xf numFmtId="0" fontId="13" fillId="0" borderId="13" xfId="16" applyFont="1" applyBorder="1"/>
    <xf numFmtId="0" fontId="1" fillId="0" borderId="0" xfId="16" applyAlignment="1">
      <alignment horizontal="center" vertical="center"/>
    </xf>
    <xf numFmtId="0" fontId="28" fillId="0" borderId="18" xfId="16" applyFont="1" applyBorder="1" applyAlignment="1">
      <alignment horizontal="right" vertical="center"/>
    </xf>
    <xf numFmtId="0" fontId="7" fillId="0" borderId="0" xfId="16" applyFont="1" applyAlignment="1">
      <alignment horizontal="left" vertical="center"/>
    </xf>
    <xf numFmtId="165" fontId="1" fillId="0" borderId="0" xfId="16" applyNumberFormat="1" applyAlignment="1">
      <alignment vertical="center"/>
    </xf>
    <xf numFmtId="10" fontId="1" fillId="0" borderId="0" xfId="16" applyNumberFormat="1" applyAlignment="1">
      <alignment vertical="center"/>
    </xf>
    <xf numFmtId="0" fontId="1" fillId="0" borderId="0" xfId="16" applyAlignment="1">
      <alignment vertical="center"/>
    </xf>
    <xf numFmtId="10" fontId="31" fillId="0" borderId="0" xfId="17" applyNumberFormat="1" applyFont="1" applyAlignment="1">
      <alignment horizontal="right" vertical="center"/>
    </xf>
    <xf numFmtId="44" fontId="0" fillId="0" borderId="0" xfId="18" applyFont="1" applyAlignment="1">
      <alignment vertical="center"/>
    </xf>
    <xf numFmtId="0" fontId="28" fillId="0" borderId="0" xfId="16" applyFont="1" applyAlignment="1">
      <alignment horizontal="right" vertical="center"/>
    </xf>
    <xf numFmtId="165" fontId="7" fillId="0" borderId="0" xfId="16" applyNumberFormat="1" applyFont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1" fontId="6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shrinkToFit="1"/>
    </xf>
    <xf numFmtId="1" fontId="6" fillId="2" borderId="3" xfId="0" applyNumberFormat="1" applyFont="1" applyFill="1" applyBorder="1" applyAlignment="1">
      <alignment horizontal="center" vertical="center" shrinkToFit="1"/>
    </xf>
    <xf numFmtId="1" fontId="6" fillId="2" borderId="4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9" fillId="0" borderId="0" xfId="16" applyFont="1" applyAlignment="1">
      <alignment horizontal="center" vertical="center" wrapText="1"/>
    </xf>
    <xf numFmtId="14" fontId="1" fillId="0" borderId="13" xfId="16" applyNumberFormat="1" applyBorder="1" applyAlignment="1">
      <alignment horizontal="center" vertical="center"/>
    </xf>
    <xf numFmtId="14" fontId="1" fillId="9" borderId="13" xfId="16" applyNumberFormat="1" applyFill="1" applyBorder="1" applyAlignment="1">
      <alignment horizontal="center" vertical="center"/>
    </xf>
    <xf numFmtId="165" fontId="1" fillId="0" borderId="13" xfId="16" applyNumberFormat="1" applyBorder="1" applyAlignment="1">
      <alignment horizontal="center" vertical="center"/>
    </xf>
    <xf numFmtId="1" fontId="19" fillId="3" borderId="8" xfId="16" applyNumberFormat="1" applyFont="1" applyFill="1" applyBorder="1" applyAlignment="1">
      <alignment horizontal="right" vertical="center"/>
    </xf>
    <xf numFmtId="0" fontId="19" fillId="3" borderId="0" xfId="16" applyFont="1" applyFill="1" applyAlignment="1">
      <alignment horizontal="right" vertical="center"/>
    </xf>
    <xf numFmtId="1" fontId="1" fillId="3" borderId="8" xfId="16" applyNumberFormat="1" applyFill="1" applyBorder="1" applyAlignment="1">
      <alignment vertical="center"/>
    </xf>
    <xf numFmtId="0" fontId="1" fillId="3" borderId="0" xfId="16" applyFill="1" applyAlignment="1">
      <alignment vertical="center"/>
    </xf>
    <xf numFmtId="1" fontId="19" fillId="3" borderId="17" xfId="16" applyNumberFormat="1" applyFont="1" applyFill="1" applyBorder="1" applyAlignment="1">
      <alignment horizontal="left" vertical="center" wrapText="1"/>
    </xf>
    <xf numFmtId="1" fontId="19" fillId="3" borderId="18" xfId="16" applyNumberFormat="1" applyFont="1" applyFill="1" applyBorder="1" applyAlignment="1">
      <alignment horizontal="left" vertical="center" wrapText="1"/>
    </xf>
    <xf numFmtId="1" fontId="19" fillId="3" borderId="19" xfId="16" applyNumberFormat="1" applyFont="1" applyFill="1" applyBorder="1" applyAlignment="1">
      <alignment horizontal="left" vertical="center" wrapText="1"/>
    </xf>
    <xf numFmtId="1" fontId="19" fillId="3" borderId="20" xfId="16" applyNumberFormat="1" applyFont="1" applyFill="1" applyBorder="1" applyAlignment="1">
      <alignment horizontal="left" vertical="center" wrapText="1"/>
    </xf>
    <xf numFmtId="1" fontId="19" fillId="3" borderId="0" xfId="16" applyNumberFormat="1" applyFont="1" applyFill="1" applyAlignment="1">
      <alignment horizontal="left" vertical="center" wrapText="1"/>
    </xf>
    <xf numFmtId="1" fontId="19" fillId="3" borderId="21" xfId="16" applyNumberFormat="1" applyFont="1" applyFill="1" applyBorder="1" applyAlignment="1">
      <alignment horizontal="left" vertical="center" wrapText="1"/>
    </xf>
    <xf numFmtId="1" fontId="19" fillId="3" borderId="22" xfId="16" applyNumberFormat="1" applyFont="1" applyFill="1" applyBorder="1" applyAlignment="1">
      <alignment horizontal="left" vertical="center" wrapText="1"/>
    </xf>
    <xf numFmtId="1" fontId="19" fillId="3" borderId="23" xfId="16" applyNumberFormat="1" applyFont="1" applyFill="1" applyBorder="1" applyAlignment="1">
      <alignment horizontal="left" vertical="center" wrapText="1"/>
    </xf>
    <xf numFmtId="1" fontId="19" fillId="3" borderId="24" xfId="16" applyNumberFormat="1" applyFont="1" applyFill="1" applyBorder="1" applyAlignment="1">
      <alignment horizontal="left" vertical="center" wrapText="1"/>
    </xf>
  </cellXfs>
  <cellStyles count="19">
    <cellStyle name="Currency 2" xfId="3" xr:uid="{27AD5216-6C46-47E1-828A-7037F3959380}"/>
    <cellStyle name="Currency 3" xfId="8" xr:uid="{4CADD08B-734F-4537-91A8-FC34188F445F}"/>
    <cellStyle name="Currency 4" xfId="13" xr:uid="{62217EDF-0D36-4466-B0C4-F876D1C1CF99}"/>
    <cellStyle name="Currency 5" xfId="15" xr:uid="{6711FF08-9888-4290-8575-2DC2EF5EDBD8}"/>
    <cellStyle name="Currency 6" xfId="18" xr:uid="{AF5A5A25-BF1F-4E39-8E07-4FC7FE7B6188}"/>
    <cellStyle name="Normal" xfId="0" builtinId="0"/>
    <cellStyle name="Normal 2" xfId="7" xr:uid="{82FDF8B5-031C-42B6-9063-9A615BC68969}"/>
    <cellStyle name="Normal 2 2 2" xfId="5" xr:uid="{F576D3A7-0F01-46AD-AA99-028B0F808459}"/>
    <cellStyle name="Normal 3" xfId="10" xr:uid="{6DAE62C4-4D1B-44A2-A8F0-7D00C0417860}"/>
    <cellStyle name="Normal 3 2" xfId="6" xr:uid="{F1F3CAD7-3A66-4A8E-ADAB-7B72ECF2BB78}"/>
    <cellStyle name="Normal 4" xfId="11" xr:uid="{75E45816-37A8-46AB-AA46-E34C93326C9C}"/>
    <cellStyle name="Normal 4 2" xfId="1" xr:uid="{23A1B312-B359-4A96-9B79-D24B169118F8}"/>
    <cellStyle name="Normal 5" xfId="14" xr:uid="{403ED6F7-A207-445D-9114-12BC0FCFE01B}"/>
    <cellStyle name="Normal 6" xfId="16" xr:uid="{108D0D67-FA85-42CA-B488-72666D6121B9}"/>
    <cellStyle name="Normal 9" xfId="2" xr:uid="{B497C872-4C31-4BBB-B3CB-F62FCE8CA7D7}"/>
    <cellStyle name="Percent 2" xfId="4" xr:uid="{27127FEF-FA7A-445C-82D0-23BF02DCBFF9}"/>
    <cellStyle name="Percent 3" xfId="9" xr:uid="{7D6FE72B-C5C3-49EB-9F4B-B0AB472EC80D}"/>
    <cellStyle name="Percent 4" xfId="12" xr:uid="{9D95F4A2-3B3E-4F61-A6BB-1880FD747DDF}"/>
    <cellStyle name="Percent 5" xfId="17" xr:uid="{0E1A8EFA-DE04-431F-B2F7-9B3D8E301BE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</xdr:colOff>
      <xdr:row>0</xdr:row>
      <xdr:rowOff>87630</xdr:rowOff>
    </xdr:from>
    <xdr:ext cx="1882141" cy="862814"/>
    <xdr:pic>
      <xdr:nvPicPr>
        <xdr:cNvPr id="2" name="image6.jpeg">
          <a:extLst>
            <a:ext uri="{FF2B5EF4-FFF2-40B4-BE49-F238E27FC236}">
              <a16:creationId xmlns:a16="http://schemas.microsoft.com/office/drawing/2014/main" id="{83A1A972-8CB4-4558-A2D6-D5887F4AE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87630"/>
          <a:ext cx="1882141" cy="86281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</xdr:row>
      <xdr:rowOff>137160</xdr:rowOff>
    </xdr:from>
    <xdr:to>
      <xdr:col>4</xdr:col>
      <xdr:colOff>38100</xdr:colOff>
      <xdr:row>13</xdr:row>
      <xdr:rowOff>121920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A6CCDB-82A6-49B4-8459-A2B3530B13EA}"/>
            </a:ext>
          </a:extLst>
        </xdr:cNvPr>
        <xdr:cNvSpPr txBox="1"/>
      </xdr:nvSpPr>
      <xdr:spPr>
        <a:xfrm>
          <a:off x="0" y="807720"/>
          <a:ext cx="2476500" cy="1493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9525</xdr:colOff>
      <xdr:row>14</xdr:row>
      <xdr:rowOff>99059</xdr:rowOff>
    </xdr:from>
    <xdr:to>
      <xdr:col>12</xdr:col>
      <xdr:colOff>581025</xdr:colOff>
      <xdr:row>16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F6141F-3858-410E-8C0C-DCD1B1C95829}"/>
            </a:ext>
          </a:extLst>
        </xdr:cNvPr>
        <xdr:cNvSpPr txBox="1"/>
      </xdr:nvSpPr>
      <xdr:spPr>
        <a:xfrm>
          <a:off x="9525" y="3213734"/>
          <a:ext cx="6991350" cy="3200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6</xdr:col>
      <xdr:colOff>0</xdr:colOff>
      <xdr:row>4</xdr:row>
      <xdr:rowOff>116206</xdr:rowOff>
    </xdr:from>
    <xdr:to>
      <xdr:col>12</xdr:col>
      <xdr:colOff>590549</xdr:colOff>
      <xdr:row>13</xdr:row>
      <xdr:rowOff>91440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CEF99B-122B-4C5B-B358-851800257EE5}"/>
            </a:ext>
          </a:extLst>
        </xdr:cNvPr>
        <xdr:cNvSpPr txBox="1"/>
      </xdr:nvSpPr>
      <xdr:spPr>
        <a:xfrm>
          <a:off x="3676650" y="1611631"/>
          <a:ext cx="3333749" cy="143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2</xdr:row>
      <xdr:rowOff>57150</xdr:rowOff>
    </xdr:from>
    <xdr:to>
      <xdr:col>2</xdr:col>
      <xdr:colOff>76200</xdr:colOff>
      <xdr:row>4</xdr:row>
      <xdr:rowOff>13983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457958-485B-409C-8698-96A5826D6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104777</xdr:rowOff>
    </xdr:from>
    <xdr:to>
      <xdr:col>2</xdr:col>
      <xdr:colOff>1209675</xdr:colOff>
      <xdr:row>0</xdr:row>
      <xdr:rowOff>457200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F02908E9-D8A4-4143-ACE1-F02E5744F3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104777"/>
          <a:ext cx="2428875" cy="3524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174BD1D7-0C76-4AC1-A692-F80087B1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158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SALES%20FOLDER/3CATALOG%20DETAILS/2020/HCCP%20Aug%20to%20Dec%20Order%20Form%20(9.9.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LIST"/>
      <sheetName val="CUST INFO"/>
      <sheetName val="Munce Back To Basics"/>
      <sheetName val="B2B 2nd Saturday"/>
      <sheetName val="Munce Fall"/>
      <sheetName val="Fall 2nd Saturday"/>
      <sheetName val="Munce Fall Flyer"/>
      <sheetName val="Fall Flyer 2nd Saturday"/>
      <sheetName val="Munce 2 Day Sale"/>
      <sheetName val="2 Day POS"/>
      <sheetName val="12 Days of Christmas"/>
      <sheetName val="12 Days POS"/>
      <sheetName val="Munce Christmas Flyer"/>
      <sheetName val="Munce Christmas Catalog"/>
      <sheetName val="Christmas 2nd Saturday"/>
      <sheetName val="Munce Countdown To Christmas"/>
      <sheetName val="Countdown 2nd Saturday"/>
      <sheetName val="Dec POS Form"/>
    </sheetNames>
    <sheetDataSet>
      <sheetData sheetId="0"/>
      <sheetData sheetId="1">
        <row r="2">
          <cell r="D2" t="str">
            <v>REP NAME HERE</v>
          </cell>
        </row>
        <row r="7">
          <cell r="B7" t="str">
            <v>CUST #</v>
          </cell>
          <cell r="C7" t="str">
            <v>CUSTOMER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6BC16-9F0F-4D16-8679-13EF33E53060}">
  <sheetPr>
    <pageSetUpPr fitToPage="1"/>
  </sheetPr>
  <dimension ref="A1:N24"/>
  <sheetViews>
    <sheetView tabSelected="1" topLeftCell="A10" zoomScaleNormal="100" workbookViewId="0">
      <selection activeCell="Q8" sqref="Q8"/>
    </sheetView>
  </sheetViews>
  <sheetFormatPr defaultColWidth="8.83203125" defaultRowHeight="12.75" x14ac:dyDescent="0.2"/>
  <cols>
    <col min="1" max="1" width="11.83203125" style="5" customWidth="1"/>
    <col min="2" max="2" width="18.83203125" style="5" customWidth="1"/>
    <col min="3" max="3" width="16.6640625" style="5" customWidth="1"/>
    <col min="4" max="4" width="8" style="5" customWidth="1"/>
    <col min="5" max="5" width="2.6640625" style="5" customWidth="1"/>
    <col min="6" max="6" width="4" style="5" customWidth="1"/>
    <col min="7" max="7" width="12" style="5" customWidth="1"/>
    <col min="8" max="8" width="2.1640625" style="5" customWidth="1"/>
    <col min="9" max="9" width="4.1640625" style="5" customWidth="1"/>
    <col min="10" max="10" width="10.83203125" style="5" customWidth="1"/>
    <col min="11" max="11" width="10.6640625" style="5" customWidth="1"/>
    <col min="12" max="12" width="8.1640625" style="5" customWidth="1"/>
    <col min="13" max="13" width="10.6640625" style="5" customWidth="1"/>
    <col min="14" max="14" width="7.1640625" style="5" customWidth="1"/>
    <col min="15" max="16384" width="8.83203125" style="5"/>
  </cols>
  <sheetData>
    <row r="1" spans="4:13" s="10" customFormat="1" ht="61.5" customHeight="1" thickBot="1" x14ac:dyDescent="0.35">
      <c r="D1" s="1"/>
      <c r="E1" s="1"/>
      <c r="F1" s="1"/>
      <c r="G1" s="151" t="s">
        <v>16</v>
      </c>
      <c r="H1" s="152"/>
      <c r="I1" s="152"/>
      <c r="J1" s="152"/>
      <c r="K1" s="152"/>
      <c r="L1" s="152"/>
      <c r="M1" s="153"/>
    </row>
    <row r="2" spans="4:13" s="10" customFormat="1" ht="15" customHeight="1" x14ac:dyDescent="0.2">
      <c r="D2" s="2"/>
      <c r="E2" s="2"/>
      <c r="F2" s="2"/>
      <c r="G2" s="154" t="s">
        <v>10</v>
      </c>
      <c r="H2" s="155"/>
      <c r="I2" s="155"/>
      <c r="J2" s="155"/>
      <c r="K2" s="155"/>
      <c r="L2" s="155"/>
      <c r="M2" s="156"/>
    </row>
    <row r="3" spans="4:13" s="10" customFormat="1" ht="14.45" customHeight="1" x14ac:dyDescent="0.2">
      <c r="D3" s="2"/>
      <c r="E3" s="2"/>
      <c r="F3" s="2"/>
      <c r="G3" s="157"/>
      <c r="H3" s="158"/>
      <c r="I3" s="158"/>
      <c r="J3" s="158"/>
      <c r="K3" s="158"/>
      <c r="L3" s="158"/>
      <c r="M3" s="159"/>
    </row>
    <row r="4" spans="4:13" s="10" customFormat="1" ht="27" customHeight="1" thickBot="1" x14ac:dyDescent="0.25">
      <c r="D4" s="2"/>
      <c r="E4" s="2"/>
      <c r="F4" s="2"/>
      <c r="G4" s="160"/>
      <c r="H4" s="161"/>
      <c r="I4" s="161"/>
      <c r="J4" s="161"/>
      <c r="K4" s="161"/>
      <c r="L4" s="161"/>
      <c r="M4" s="162"/>
    </row>
    <row r="5" spans="4:13" s="10" customFormat="1" x14ac:dyDescent="0.2">
      <c r="D5" s="11"/>
      <c r="E5" s="11"/>
      <c r="G5" s="12"/>
      <c r="H5" s="12"/>
    </row>
    <row r="6" spans="4:13" s="10" customFormat="1" x14ac:dyDescent="0.2">
      <c r="D6" s="11"/>
      <c r="E6" s="11"/>
      <c r="H6" s="11"/>
    </row>
    <row r="7" spans="4:13" s="10" customFormat="1" x14ac:dyDescent="0.2">
      <c r="D7" s="11"/>
      <c r="E7" s="11"/>
      <c r="H7" s="11"/>
    </row>
    <row r="8" spans="4:13" s="10" customFormat="1" x14ac:dyDescent="0.2">
      <c r="D8" s="11"/>
      <c r="E8" s="11"/>
      <c r="H8" s="11"/>
    </row>
    <row r="9" spans="4:13" s="10" customFormat="1" x14ac:dyDescent="0.2">
      <c r="D9" s="11"/>
      <c r="E9" s="11"/>
      <c r="H9" s="11"/>
    </row>
    <row r="10" spans="4:13" s="10" customFormat="1" x14ac:dyDescent="0.2">
      <c r="D10" s="11"/>
      <c r="E10" s="11"/>
      <c r="H10" s="11"/>
    </row>
    <row r="11" spans="4:13" s="10" customFormat="1" x14ac:dyDescent="0.2">
      <c r="D11" s="11"/>
      <c r="E11" s="11"/>
      <c r="H11" s="11"/>
    </row>
    <row r="12" spans="4:13" s="10" customFormat="1" x14ac:dyDescent="0.2">
      <c r="D12" s="11"/>
      <c r="E12" s="11"/>
      <c r="H12" s="11"/>
    </row>
    <row r="13" spans="4:13" s="10" customFormat="1" x14ac:dyDescent="0.2">
      <c r="D13" s="11"/>
      <c r="E13" s="11"/>
      <c r="H13" s="11"/>
    </row>
    <row r="14" spans="4:13" s="10" customFormat="1" x14ac:dyDescent="0.2">
      <c r="D14" s="11"/>
      <c r="E14" s="11"/>
      <c r="H14" s="11"/>
    </row>
    <row r="15" spans="4:13" s="10" customFormat="1" x14ac:dyDescent="0.2">
      <c r="D15" s="11"/>
      <c r="E15" s="11"/>
      <c r="H15" s="11"/>
    </row>
    <row r="16" spans="4:13" s="10" customFormat="1" x14ac:dyDescent="0.2">
      <c r="D16" s="11"/>
      <c r="E16" s="11"/>
      <c r="H16" s="11"/>
    </row>
    <row r="17" spans="1:14" s="10" customFormat="1" x14ac:dyDescent="0.2">
      <c r="D17" s="11"/>
      <c r="E17" s="11"/>
      <c r="H17" s="11"/>
    </row>
    <row r="18" spans="1:14" ht="14.25" customHeight="1" x14ac:dyDescent="0.2">
      <c r="A18" s="166" t="s">
        <v>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8"/>
    </row>
    <row r="19" spans="1:14" ht="29.25" customHeight="1" x14ac:dyDescent="0.2">
      <c r="A19" s="163" t="s">
        <v>1</v>
      </c>
      <c r="B19" s="165"/>
      <c r="C19" s="13" t="s">
        <v>2</v>
      </c>
      <c r="D19" s="13" t="s">
        <v>3</v>
      </c>
      <c r="E19" s="163" t="s">
        <v>4</v>
      </c>
      <c r="F19" s="164"/>
      <c r="G19" s="165"/>
      <c r="H19" s="163" t="s">
        <v>5</v>
      </c>
      <c r="I19" s="165"/>
      <c r="J19" s="13" t="s">
        <v>6</v>
      </c>
      <c r="K19" s="13" t="s">
        <v>7</v>
      </c>
      <c r="L19" s="13" t="s">
        <v>8</v>
      </c>
      <c r="M19" s="13" t="s">
        <v>9</v>
      </c>
    </row>
    <row r="20" spans="1:14" s="14" customFormat="1" ht="24.75" customHeight="1" x14ac:dyDescent="0.2">
      <c r="A20" s="137" t="s">
        <v>11</v>
      </c>
      <c r="B20" s="138"/>
      <c r="C20" s="6"/>
      <c r="D20" s="8"/>
      <c r="E20" s="139">
        <v>843310101575</v>
      </c>
      <c r="F20" s="140"/>
      <c r="G20" s="141"/>
      <c r="H20" s="142"/>
      <c r="I20" s="143"/>
      <c r="J20" s="4">
        <v>19.989999999999998</v>
      </c>
      <c r="K20" s="8"/>
      <c r="L20" s="8"/>
      <c r="M20" s="8"/>
      <c r="N20" s="15"/>
    </row>
    <row r="21" spans="1:14" s="14" customFormat="1" ht="24.75" customHeight="1" x14ac:dyDescent="0.2">
      <c r="A21" s="144" t="s">
        <v>12</v>
      </c>
      <c r="B21" s="145"/>
      <c r="C21" s="7"/>
      <c r="D21" s="9"/>
      <c r="E21" s="146">
        <v>9781642725360</v>
      </c>
      <c r="F21" s="147"/>
      <c r="G21" s="148"/>
      <c r="H21" s="149"/>
      <c r="I21" s="150"/>
      <c r="J21" s="3">
        <v>14.99</v>
      </c>
      <c r="K21" s="9"/>
      <c r="L21" s="9"/>
      <c r="M21" s="9"/>
      <c r="N21" s="15"/>
    </row>
    <row r="22" spans="1:14" s="14" customFormat="1" ht="24.75" customHeight="1" x14ac:dyDescent="0.2">
      <c r="A22" s="137" t="s">
        <v>13</v>
      </c>
      <c r="B22" s="138"/>
      <c r="C22" s="6"/>
      <c r="D22" s="8"/>
      <c r="E22" s="139">
        <v>843310101292</v>
      </c>
      <c r="F22" s="140"/>
      <c r="G22" s="141"/>
      <c r="H22" s="142"/>
      <c r="I22" s="143"/>
      <c r="J22" s="4">
        <v>24.99</v>
      </c>
      <c r="K22" s="8"/>
      <c r="L22" s="8"/>
      <c r="M22" s="8"/>
      <c r="N22" s="15"/>
    </row>
    <row r="23" spans="1:14" s="14" customFormat="1" ht="24.75" customHeight="1" x14ac:dyDescent="0.2">
      <c r="A23" s="144" t="s">
        <v>14</v>
      </c>
      <c r="B23" s="145"/>
      <c r="C23" s="7"/>
      <c r="D23" s="9"/>
      <c r="E23" s="146">
        <v>9781432131678</v>
      </c>
      <c r="F23" s="147"/>
      <c r="G23" s="148"/>
      <c r="H23" s="149"/>
      <c r="I23" s="150"/>
      <c r="J23" s="3">
        <v>16.989999999999998</v>
      </c>
      <c r="K23" s="9"/>
      <c r="L23" s="9"/>
      <c r="M23" s="9"/>
      <c r="N23" s="15"/>
    </row>
    <row r="24" spans="1:14" s="14" customFormat="1" ht="24.75" customHeight="1" x14ac:dyDescent="0.2">
      <c r="A24" s="137" t="s">
        <v>15</v>
      </c>
      <c r="B24" s="138"/>
      <c r="C24" s="6"/>
      <c r="D24" s="8"/>
      <c r="E24" s="139">
        <v>843310101407</v>
      </c>
      <c r="F24" s="140"/>
      <c r="G24" s="141"/>
      <c r="H24" s="142"/>
      <c r="I24" s="143"/>
      <c r="J24" s="4">
        <v>6.99</v>
      </c>
      <c r="K24" s="8"/>
      <c r="L24" s="8"/>
      <c r="M24" s="8"/>
      <c r="N24" s="15"/>
    </row>
  </sheetData>
  <mergeCells count="21">
    <mergeCell ref="A20:B20"/>
    <mergeCell ref="H20:I20"/>
    <mergeCell ref="A21:B21"/>
    <mergeCell ref="H21:I21"/>
    <mergeCell ref="A18:M18"/>
    <mergeCell ref="A19:B19"/>
    <mergeCell ref="H19:I19"/>
    <mergeCell ref="G1:M1"/>
    <mergeCell ref="G2:M4"/>
    <mergeCell ref="E19:G19"/>
    <mergeCell ref="E20:G20"/>
    <mergeCell ref="E21:G21"/>
    <mergeCell ref="A24:B24"/>
    <mergeCell ref="E24:G24"/>
    <mergeCell ref="H24:I24"/>
    <mergeCell ref="A22:B22"/>
    <mergeCell ref="E22:G22"/>
    <mergeCell ref="H22:I22"/>
    <mergeCell ref="A23:B23"/>
    <mergeCell ref="E23:G23"/>
    <mergeCell ref="H23:I23"/>
  </mergeCells>
  <pageMargins left="0.7" right="0.7" top="0.75" bottom="0.75" header="0.3" footer="0.3"/>
  <pageSetup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4F06-337F-4431-AC42-6DD0618063DB}">
  <dimension ref="A1:K52"/>
  <sheetViews>
    <sheetView view="pageBreakPreview" zoomScale="60" zoomScaleNormal="100" workbookViewId="0">
      <selection activeCell="N20" sqref="N20"/>
    </sheetView>
  </sheetViews>
  <sheetFormatPr defaultColWidth="9.33203125" defaultRowHeight="15" x14ac:dyDescent="0.25"/>
  <cols>
    <col min="1" max="1" width="7.1640625" style="80" bestFit="1" customWidth="1"/>
    <col min="2" max="2" width="17.1640625" style="73" customWidth="1"/>
    <col min="3" max="3" width="59.5" style="73" customWidth="1"/>
    <col min="4" max="4" width="21" style="80" customWidth="1"/>
    <col min="5" max="5" width="11.83203125" style="81" customWidth="1"/>
    <col min="6" max="6" width="12" style="81" customWidth="1"/>
    <col min="7" max="7" width="11.33203125" style="82" customWidth="1"/>
    <col min="8" max="8" width="2" style="73" customWidth="1"/>
    <col min="9" max="9" width="9.33203125" style="78"/>
    <col min="10" max="10" width="14.6640625" style="79" bestFit="1" customWidth="1"/>
    <col min="11" max="11" width="9.33203125" style="79"/>
    <col min="12" max="16384" width="9.33203125" style="73"/>
  </cols>
  <sheetData>
    <row r="1" spans="1:11" ht="37.5" customHeight="1" thickBot="1" x14ac:dyDescent="0.3">
      <c r="A1" s="74"/>
      <c r="B1" s="75"/>
      <c r="C1" s="75"/>
      <c r="D1" s="74"/>
      <c r="E1" s="76"/>
      <c r="F1" s="76"/>
      <c r="G1" s="77" t="s">
        <v>71</v>
      </c>
    </row>
    <row r="2" spans="1:11" ht="6.75" customHeight="1" x14ac:dyDescent="0.25"/>
    <row r="3" spans="1:11" ht="18.75" customHeight="1" x14ac:dyDescent="0.25">
      <c r="B3" s="83" t="s">
        <v>72</v>
      </c>
      <c r="C3" s="84" t="str">
        <f>'[1]CUST INFO'!D2</f>
        <v>REP NAME HERE</v>
      </c>
      <c r="D3" s="83" t="s">
        <v>73</v>
      </c>
      <c r="E3" s="170">
        <f>$E$4-15</f>
        <v>44136</v>
      </c>
      <c r="F3" s="170"/>
    </row>
    <row r="4" spans="1:11" ht="18.75" customHeight="1" x14ac:dyDescent="0.25">
      <c r="B4" s="83" t="s">
        <v>74</v>
      </c>
      <c r="C4" s="84"/>
      <c r="D4" s="83" t="s">
        <v>75</v>
      </c>
      <c r="E4" s="170">
        <v>44151</v>
      </c>
      <c r="F4" s="170"/>
    </row>
    <row r="5" spans="1:11" ht="18.75" customHeight="1" x14ac:dyDescent="0.25">
      <c r="B5" s="83" t="s">
        <v>76</v>
      </c>
      <c r="C5" s="84" t="str">
        <f>'[1]CUST INFO'!C7</f>
        <v>CUSTOMER</v>
      </c>
      <c r="D5" s="83" t="s">
        <v>77</v>
      </c>
      <c r="E5" s="170">
        <v>44189</v>
      </c>
      <c r="F5" s="170"/>
    </row>
    <row r="6" spans="1:11" ht="18.75" customHeight="1" x14ac:dyDescent="0.25">
      <c r="B6" s="83" t="s">
        <v>78</v>
      </c>
      <c r="C6" s="85" t="str">
        <f>'[1]CUST INFO'!B7</f>
        <v>CUST #</v>
      </c>
      <c r="D6" s="83" t="s">
        <v>79</v>
      </c>
      <c r="E6" s="171">
        <f>$E$4-15</f>
        <v>44136</v>
      </c>
      <c r="F6" s="171"/>
    </row>
    <row r="7" spans="1:11" ht="18.75" customHeight="1" x14ac:dyDescent="0.25">
      <c r="B7" s="83" t="s">
        <v>80</v>
      </c>
      <c r="C7" s="84" t="str">
        <f>G1</f>
        <v xml:space="preserve">Munce Christmas Flyer Catalog Catalog </v>
      </c>
      <c r="D7" s="86" t="s">
        <v>81</v>
      </c>
      <c r="E7" s="170">
        <f ca="1">TODAY()</f>
        <v>44098</v>
      </c>
      <c r="F7" s="170"/>
    </row>
    <row r="8" spans="1:11" ht="18.75" customHeight="1" x14ac:dyDescent="0.25">
      <c r="B8" s="83" t="s">
        <v>82</v>
      </c>
      <c r="C8" s="87" t="s">
        <v>83</v>
      </c>
      <c r="D8" s="83" t="s">
        <v>84</v>
      </c>
      <c r="E8" s="172" t="str">
        <f ca="1">IF(E6&gt;=TODAY(),"90 days","NONE")</f>
        <v>90 days</v>
      </c>
      <c r="F8" s="172"/>
    </row>
    <row r="9" spans="1:11" ht="32.25" customHeight="1" x14ac:dyDescent="0.25">
      <c r="A9" s="169" t="s">
        <v>85</v>
      </c>
      <c r="B9" s="169"/>
      <c r="C9" s="169"/>
      <c r="D9" s="169"/>
      <c r="E9" s="169"/>
      <c r="F9" s="169"/>
      <c r="G9" s="169"/>
    </row>
    <row r="10" spans="1:11" x14ac:dyDescent="0.25">
      <c r="A10" s="88" t="s">
        <v>86</v>
      </c>
    </row>
    <row r="11" spans="1:11" ht="15.75" thickBot="1" x14ac:dyDescent="0.3">
      <c r="A11" s="89" t="s">
        <v>87</v>
      </c>
      <c r="B11" s="90" t="s">
        <v>27</v>
      </c>
      <c r="C11" s="90" t="s">
        <v>29</v>
      </c>
      <c r="D11" s="90" t="s">
        <v>88</v>
      </c>
      <c r="E11" s="91" t="s">
        <v>89</v>
      </c>
      <c r="F11" s="92" t="s">
        <v>90</v>
      </c>
      <c r="G11" s="93" t="s">
        <v>35</v>
      </c>
      <c r="I11" s="94" t="s">
        <v>91</v>
      </c>
      <c r="J11" s="95" t="s">
        <v>92</v>
      </c>
      <c r="K11" s="96" t="s">
        <v>93</v>
      </c>
    </row>
    <row r="12" spans="1:11" ht="15.75" x14ac:dyDescent="0.25">
      <c r="A12" s="19"/>
      <c r="B12" s="18"/>
      <c r="C12" s="97"/>
      <c r="D12" s="19"/>
      <c r="E12" s="98"/>
      <c r="F12" s="98"/>
      <c r="G12" s="99"/>
      <c r="I12" s="100"/>
      <c r="J12" s="101"/>
      <c r="K12" s="101"/>
    </row>
    <row r="13" spans="1:11" s="22" customFormat="1" x14ac:dyDescent="0.25">
      <c r="A13" s="102"/>
      <c r="B13" s="103" t="s">
        <v>94</v>
      </c>
      <c r="C13" s="104" t="s">
        <v>95</v>
      </c>
      <c r="D13" s="105"/>
      <c r="E13" s="106">
        <v>22.99</v>
      </c>
      <c r="F13" s="107" t="s">
        <v>43</v>
      </c>
      <c r="G13" s="108">
        <v>0.64</v>
      </c>
      <c r="I13" s="109" t="str">
        <f t="shared" ref="I13:I14" si="0">IF(A13&gt;0,(1-(J13/(E13*0.6))),"")</f>
        <v/>
      </c>
      <c r="J13" s="110" t="str">
        <f t="shared" ref="J13:J17" si="1">IF(A13&gt;0,(E13*(1-G13)),"")</f>
        <v/>
      </c>
      <c r="K13" s="110" t="str">
        <f t="shared" ref="K13:K17" si="2">IF(A13&gt;0,(J13*A13),"")</f>
        <v/>
      </c>
    </row>
    <row r="14" spans="1:11" s="22" customFormat="1" x14ac:dyDescent="0.25">
      <c r="A14" s="102"/>
      <c r="B14" s="103" t="s">
        <v>96</v>
      </c>
      <c r="C14" s="104" t="s">
        <v>97</v>
      </c>
      <c r="D14" s="105"/>
      <c r="E14" s="106">
        <v>12.99</v>
      </c>
      <c r="F14" s="107" t="s">
        <v>43</v>
      </c>
      <c r="G14" s="108">
        <v>0.64</v>
      </c>
      <c r="I14" s="109" t="str">
        <f t="shared" si="0"/>
        <v/>
      </c>
      <c r="J14" s="110" t="str">
        <f t="shared" si="1"/>
        <v/>
      </c>
      <c r="K14" s="110" t="str">
        <f t="shared" si="2"/>
        <v/>
      </c>
    </row>
    <row r="15" spans="1:11" s="22" customFormat="1" x14ac:dyDescent="0.25">
      <c r="A15" s="102"/>
      <c r="B15" s="103" t="s">
        <v>98</v>
      </c>
      <c r="C15" s="104" t="s">
        <v>99</v>
      </c>
      <c r="D15" s="105"/>
      <c r="E15" s="106">
        <v>19.989999999999998</v>
      </c>
      <c r="F15" s="107" t="s">
        <v>100</v>
      </c>
      <c r="G15" s="108">
        <v>0.6</v>
      </c>
      <c r="I15" s="109" t="str">
        <f>IF(A15&gt;0,(1-(J15/(E15*0.7))),"")</f>
        <v/>
      </c>
      <c r="J15" s="110" t="str">
        <f t="shared" si="1"/>
        <v/>
      </c>
      <c r="K15" s="110" t="str">
        <f t="shared" si="2"/>
        <v/>
      </c>
    </row>
    <row r="16" spans="1:11" s="22" customFormat="1" x14ac:dyDescent="0.25">
      <c r="A16" s="102"/>
      <c r="B16" s="103" t="s">
        <v>101</v>
      </c>
      <c r="C16" s="104" t="s">
        <v>102</v>
      </c>
      <c r="D16" s="105"/>
      <c r="E16" s="106">
        <v>26.99</v>
      </c>
      <c r="F16" s="107" t="s">
        <v>43</v>
      </c>
      <c r="G16" s="108">
        <v>0.64</v>
      </c>
      <c r="I16" s="109" t="str">
        <f t="shared" ref="I16" si="3">IF(A16&gt;0,(1-(J16/(E16*0.6))),"")</f>
        <v/>
      </c>
      <c r="J16" s="110" t="str">
        <f t="shared" si="1"/>
        <v/>
      </c>
      <c r="K16" s="110" t="str">
        <f t="shared" si="2"/>
        <v/>
      </c>
    </row>
    <row r="17" spans="1:11" s="22" customFormat="1" x14ac:dyDescent="0.25">
      <c r="A17" s="102"/>
      <c r="B17" s="103" t="s">
        <v>103</v>
      </c>
      <c r="C17" s="104" t="s">
        <v>104</v>
      </c>
      <c r="D17" s="105"/>
      <c r="E17" s="106">
        <v>24.99</v>
      </c>
      <c r="F17" s="107" t="s">
        <v>100</v>
      </c>
      <c r="G17" s="108">
        <v>0.6</v>
      </c>
      <c r="I17" s="109" t="str">
        <f>IF(A17&gt;0,(1-(J17/(E17*0.7))),"")</f>
        <v/>
      </c>
      <c r="J17" s="110" t="str">
        <f t="shared" si="1"/>
        <v/>
      </c>
      <c r="K17" s="110" t="str">
        <f t="shared" si="2"/>
        <v/>
      </c>
    </row>
    <row r="18" spans="1:11" s="22" customFormat="1" x14ac:dyDescent="0.25">
      <c r="A18" s="102"/>
      <c r="B18" s="103" t="s">
        <v>105</v>
      </c>
      <c r="C18" s="104" t="s">
        <v>106</v>
      </c>
      <c r="D18" s="105"/>
      <c r="E18" s="106">
        <v>17.989999999999998</v>
      </c>
      <c r="F18" s="107" t="s">
        <v>100</v>
      </c>
      <c r="G18" s="108">
        <v>0.57999999999999996</v>
      </c>
      <c r="I18" s="109" t="str">
        <f>IF(A18&gt;0,(1-(J18/(E18*0.7))),"")</f>
        <v/>
      </c>
      <c r="J18" s="110" t="str">
        <f>IF(A18&gt;0,(E18*(1-G18)),"")</f>
        <v/>
      </c>
      <c r="K18" s="110" t="str">
        <f>IF(A18&gt;0,(J18*A18),"")</f>
        <v/>
      </c>
    </row>
    <row r="19" spans="1:11" s="22" customFormat="1" x14ac:dyDescent="0.25">
      <c r="A19" s="102"/>
      <c r="B19" s="103" t="s">
        <v>107</v>
      </c>
      <c r="C19" s="104" t="s">
        <v>106</v>
      </c>
      <c r="D19" s="105" t="s">
        <v>108</v>
      </c>
      <c r="E19" s="106">
        <v>9.99</v>
      </c>
      <c r="F19" s="107" t="s">
        <v>100</v>
      </c>
      <c r="G19" s="108">
        <v>0.57999999999999996</v>
      </c>
      <c r="I19" s="109" t="str">
        <f>IF(A19&gt;0,(1-(J19/(E19*0.7))),"")</f>
        <v/>
      </c>
      <c r="J19" s="110" t="str">
        <f>IF(A19&gt;0,(E19*(1-G19)),"")</f>
        <v/>
      </c>
      <c r="K19" s="110" t="str">
        <f>IF(A19&gt;0,(J19*A19),"")</f>
        <v/>
      </c>
    </row>
    <row r="20" spans="1:11" s="22" customFormat="1" x14ac:dyDescent="0.25">
      <c r="A20" s="102"/>
      <c r="B20" s="103" t="s">
        <v>109</v>
      </c>
      <c r="C20" s="104" t="s">
        <v>110</v>
      </c>
      <c r="D20" s="105"/>
      <c r="E20" s="106">
        <v>26.99</v>
      </c>
      <c r="F20" s="107" t="s">
        <v>100</v>
      </c>
      <c r="G20" s="108">
        <v>0.6</v>
      </c>
      <c r="I20" s="109" t="str">
        <f>IF(A20&gt;0,(1-(J20/(E20*0.7))),"")</f>
        <v/>
      </c>
      <c r="J20" s="110" t="str">
        <f t="shared" ref="J20:J23" si="4">IF(A20&gt;0,(E20*(1-G20)),"")</f>
        <v/>
      </c>
      <c r="K20" s="110" t="str">
        <f t="shared" ref="K20:K23" si="5">IF(A20&gt;0,(J20*A20),"")</f>
        <v/>
      </c>
    </row>
    <row r="21" spans="1:11" s="22" customFormat="1" x14ac:dyDescent="0.25">
      <c r="A21" s="102"/>
      <c r="B21" s="103" t="s">
        <v>111</v>
      </c>
      <c r="C21" s="104" t="s">
        <v>112</v>
      </c>
      <c r="D21" s="105"/>
      <c r="E21" s="106">
        <v>24.99</v>
      </c>
      <c r="F21" s="107" t="s">
        <v>100</v>
      </c>
      <c r="G21" s="108">
        <v>0.57999999999999996</v>
      </c>
      <c r="I21" s="109" t="str">
        <f t="shared" ref="I21:I23" si="6">IF(A21&gt;0,(1-(J21/(E21*0.7))),"")</f>
        <v/>
      </c>
      <c r="J21" s="110" t="str">
        <f t="shared" si="4"/>
        <v/>
      </c>
      <c r="K21" s="110" t="str">
        <f t="shared" si="5"/>
        <v/>
      </c>
    </row>
    <row r="22" spans="1:11" s="22" customFormat="1" ht="30" x14ac:dyDescent="0.25">
      <c r="A22" s="102"/>
      <c r="B22" s="103" t="s">
        <v>113</v>
      </c>
      <c r="C22" s="63" t="s">
        <v>114</v>
      </c>
      <c r="D22" s="105"/>
      <c r="E22" s="106">
        <v>109.99</v>
      </c>
      <c r="F22" s="107" t="s">
        <v>100</v>
      </c>
      <c r="G22" s="108">
        <v>0.57999999999999996</v>
      </c>
      <c r="I22" s="109" t="str">
        <f t="shared" si="6"/>
        <v/>
      </c>
      <c r="J22" s="110" t="str">
        <f t="shared" si="4"/>
        <v/>
      </c>
      <c r="K22" s="110" t="str">
        <f t="shared" si="5"/>
        <v/>
      </c>
    </row>
    <row r="23" spans="1:11" s="22" customFormat="1" ht="30" x14ac:dyDescent="0.25">
      <c r="A23" s="102"/>
      <c r="B23" s="103" t="s">
        <v>115</v>
      </c>
      <c r="C23" s="104" t="s">
        <v>116</v>
      </c>
      <c r="D23" s="105"/>
      <c r="E23" s="106">
        <v>69.989999999999995</v>
      </c>
      <c r="F23" s="107" t="s">
        <v>100</v>
      </c>
      <c r="G23" s="108">
        <v>0.57999999999999996</v>
      </c>
      <c r="I23" s="109" t="str">
        <f t="shared" si="6"/>
        <v/>
      </c>
      <c r="J23" s="110" t="str">
        <f t="shared" si="4"/>
        <v/>
      </c>
      <c r="K23" s="110" t="str">
        <f t="shared" si="5"/>
        <v/>
      </c>
    </row>
    <row r="24" spans="1:11" s="22" customFormat="1" ht="30" x14ac:dyDescent="0.25">
      <c r="A24" s="102"/>
      <c r="B24" s="103" t="s">
        <v>117</v>
      </c>
      <c r="C24" s="104" t="s">
        <v>118</v>
      </c>
      <c r="D24" s="105"/>
      <c r="E24" s="106">
        <v>49.99</v>
      </c>
      <c r="F24" s="107" t="s">
        <v>119</v>
      </c>
      <c r="G24" s="108">
        <v>0.57999999999999996</v>
      </c>
      <c r="I24" s="109" t="str">
        <f>IF(A24&gt;0,(1-(J24/(E24*0.75))),"")</f>
        <v/>
      </c>
      <c r="J24" s="110" t="str">
        <f>IF(A24&gt;0,(E24*(1-G24)),"")</f>
        <v/>
      </c>
      <c r="K24" s="110" t="str">
        <f>IF(A24&gt;0,(J24*A24),"")</f>
        <v/>
      </c>
    </row>
    <row r="25" spans="1:11" s="22" customFormat="1" ht="30" x14ac:dyDescent="0.25">
      <c r="A25" s="102"/>
      <c r="B25" s="103" t="s">
        <v>120</v>
      </c>
      <c r="C25" s="104" t="s">
        <v>121</v>
      </c>
      <c r="D25" s="105"/>
      <c r="E25" s="106">
        <v>79.989999999999995</v>
      </c>
      <c r="F25" s="107" t="s">
        <v>119</v>
      </c>
      <c r="G25" s="108">
        <v>0.57999999999999996</v>
      </c>
      <c r="I25" s="109" t="str">
        <f>IF(A25&gt;0,(1-(J25/(E25*0.75))),"")</f>
        <v/>
      </c>
      <c r="J25" s="110" t="str">
        <f>IF(A25&gt;0,(E25*(1-G25)),"")</f>
        <v/>
      </c>
      <c r="K25" s="110" t="str">
        <f>IF(A25&gt;0,(J25*A25),"")</f>
        <v/>
      </c>
    </row>
    <row r="26" spans="1:11" s="22" customFormat="1" ht="30" x14ac:dyDescent="0.25">
      <c r="A26" s="102"/>
      <c r="B26" s="111" t="s">
        <v>122</v>
      </c>
      <c r="C26" s="104" t="s">
        <v>123</v>
      </c>
      <c r="D26" s="105"/>
      <c r="E26" s="106">
        <v>69.989999999999995</v>
      </c>
      <c r="F26" s="107" t="s">
        <v>100</v>
      </c>
      <c r="G26" s="108">
        <v>0.6</v>
      </c>
      <c r="I26" s="109" t="str">
        <f t="shared" ref="I26:I35" si="7">IF(A26&gt;0,(1-(J26/(E26*0.7))),"")</f>
        <v/>
      </c>
      <c r="J26" s="110" t="str">
        <f t="shared" ref="J26:J35" si="8">IF(A26&gt;0,(E26*(1-G26)),"")</f>
        <v/>
      </c>
      <c r="K26" s="110" t="str">
        <f t="shared" ref="K26:K35" si="9">IF(A26&gt;0,(J26*A26),"")</f>
        <v/>
      </c>
    </row>
    <row r="27" spans="1:11" s="22" customFormat="1" ht="30" x14ac:dyDescent="0.25">
      <c r="A27" s="102"/>
      <c r="B27" s="103" t="s">
        <v>124</v>
      </c>
      <c r="C27" s="104" t="s">
        <v>125</v>
      </c>
      <c r="D27" s="105"/>
      <c r="E27" s="106">
        <v>79.989999999999995</v>
      </c>
      <c r="F27" s="107" t="s">
        <v>100</v>
      </c>
      <c r="G27" s="108">
        <v>0.6</v>
      </c>
      <c r="I27" s="109" t="str">
        <f t="shared" si="7"/>
        <v/>
      </c>
      <c r="J27" s="110" t="str">
        <f t="shared" si="8"/>
        <v/>
      </c>
      <c r="K27" s="110" t="str">
        <f t="shared" si="9"/>
        <v/>
      </c>
    </row>
    <row r="28" spans="1:11" s="22" customFormat="1" x14ac:dyDescent="0.25">
      <c r="A28" s="102"/>
      <c r="B28" s="103" t="s">
        <v>126</v>
      </c>
      <c r="C28" s="104" t="s">
        <v>127</v>
      </c>
      <c r="D28" s="105"/>
      <c r="E28" s="106">
        <v>17.989999999999998</v>
      </c>
      <c r="F28" s="107" t="s">
        <v>100</v>
      </c>
      <c r="G28" s="108">
        <v>0.57999999999999996</v>
      </c>
      <c r="I28" s="109" t="str">
        <f t="shared" si="7"/>
        <v/>
      </c>
      <c r="J28" s="110" t="str">
        <f t="shared" si="8"/>
        <v/>
      </c>
      <c r="K28" s="110" t="str">
        <f t="shared" si="9"/>
        <v/>
      </c>
    </row>
    <row r="29" spans="1:11" s="22" customFormat="1" x14ac:dyDescent="0.25">
      <c r="A29" s="102"/>
      <c r="B29" s="103" t="s">
        <v>128</v>
      </c>
      <c r="C29" s="104" t="s">
        <v>127</v>
      </c>
      <c r="D29" s="105" t="s">
        <v>108</v>
      </c>
      <c r="E29" s="106">
        <v>9.99</v>
      </c>
      <c r="F29" s="107" t="s">
        <v>100</v>
      </c>
      <c r="G29" s="108">
        <v>0.57999999999999996</v>
      </c>
      <c r="I29" s="109" t="str">
        <f t="shared" si="7"/>
        <v/>
      </c>
      <c r="J29" s="110" t="str">
        <f t="shared" si="8"/>
        <v/>
      </c>
      <c r="K29" s="110" t="str">
        <f t="shared" si="9"/>
        <v/>
      </c>
    </row>
    <row r="30" spans="1:11" s="22" customFormat="1" ht="30" x14ac:dyDescent="0.25">
      <c r="A30" s="102"/>
      <c r="B30" s="103" t="s">
        <v>129</v>
      </c>
      <c r="C30" s="104" t="s">
        <v>130</v>
      </c>
      <c r="D30" s="105"/>
      <c r="E30" s="106">
        <v>94.99</v>
      </c>
      <c r="F30" s="107" t="s">
        <v>100</v>
      </c>
      <c r="G30" s="108">
        <v>0.6</v>
      </c>
      <c r="I30" s="109" t="str">
        <f t="shared" si="7"/>
        <v/>
      </c>
      <c r="J30" s="110" t="str">
        <f t="shared" si="8"/>
        <v/>
      </c>
      <c r="K30" s="110" t="str">
        <f t="shared" si="9"/>
        <v/>
      </c>
    </row>
    <row r="31" spans="1:11" s="22" customFormat="1" ht="30" x14ac:dyDescent="0.25">
      <c r="A31" s="102"/>
      <c r="B31" s="111" t="s">
        <v>131</v>
      </c>
      <c r="C31" s="104" t="s">
        <v>132</v>
      </c>
      <c r="D31" s="105"/>
      <c r="E31" s="106">
        <v>74.989999999999995</v>
      </c>
      <c r="F31" s="112" t="s">
        <v>100</v>
      </c>
      <c r="G31" s="108">
        <v>0.6</v>
      </c>
      <c r="I31" s="109" t="str">
        <f t="shared" si="7"/>
        <v/>
      </c>
      <c r="J31" s="110" t="str">
        <f t="shared" si="8"/>
        <v/>
      </c>
      <c r="K31" s="110" t="str">
        <f t="shared" si="9"/>
        <v/>
      </c>
    </row>
    <row r="32" spans="1:11" s="22" customFormat="1" ht="30" x14ac:dyDescent="0.25">
      <c r="A32" s="102"/>
      <c r="B32" s="113" t="s">
        <v>133</v>
      </c>
      <c r="C32" s="63" t="s">
        <v>134</v>
      </c>
      <c r="D32" s="114"/>
      <c r="E32" s="106">
        <v>94.99</v>
      </c>
      <c r="F32" s="112" t="s">
        <v>100</v>
      </c>
      <c r="G32" s="108">
        <v>0.6</v>
      </c>
      <c r="I32" s="109" t="str">
        <f t="shared" si="7"/>
        <v/>
      </c>
      <c r="J32" s="110" t="str">
        <f t="shared" si="8"/>
        <v/>
      </c>
      <c r="K32" s="110" t="str">
        <f t="shared" si="9"/>
        <v/>
      </c>
    </row>
    <row r="33" spans="1:11" s="22" customFormat="1" ht="30" x14ac:dyDescent="0.25">
      <c r="A33" s="102"/>
      <c r="B33" s="103" t="s">
        <v>135</v>
      </c>
      <c r="C33" s="104" t="s">
        <v>136</v>
      </c>
      <c r="D33" s="105"/>
      <c r="E33" s="106">
        <v>6.99</v>
      </c>
      <c r="F33" s="107" t="s">
        <v>100</v>
      </c>
      <c r="G33" s="108">
        <v>0.6</v>
      </c>
      <c r="I33" s="109" t="str">
        <f t="shared" si="7"/>
        <v/>
      </c>
      <c r="J33" s="110" t="str">
        <f t="shared" si="8"/>
        <v/>
      </c>
      <c r="K33" s="110" t="str">
        <f t="shared" si="9"/>
        <v/>
      </c>
    </row>
    <row r="34" spans="1:11" s="22" customFormat="1" ht="30" x14ac:dyDescent="0.25">
      <c r="A34" s="102"/>
      <c r="B34" s="103" t="s">
        <v>137</v>
      </c>
      <c r="C34" s="104" t="s">
        <v>138</v>
      </c>
      <c r="D34" s="105"/>
      <c r="E34" s="106">
        <v>6.99</v>
      </c>
      <c r="F34" s="107" t="s">
        <v>100</v>
      </c>
      <c r="G34" s="108">
        <v>0.6</v>
      </c>
      <c r="I34" s="109" t="str">
        <f t="shared" si="7"/>
        <v/>
      </c>
      <c r="J34" s="110" t="str">
        <f t="shared" si="8"/>
        <v/>
      </c>
      <c r="K34" s="110" t="str">
        <f t="shared" si="9"/>
        <v/>
      </c>
    </row>
    <row r="35" spans="1:11" s="22" customFormat="1" ht="30" x14ac:dyDescent="0.25">
      <c r="A35" s="102"/>
      <c r="B35" s="103" t="s">
        <v>139</v>
      </c>
      <c r="C35" s="104" t="s">
        <v>140</v>
      </c>
      <c r="D35" s="105"/>
      <c r="E35" s="106">
        <v>34.99</v>
      </c>
      <c r="F35" s="107" t="s">
        <v>100</v>
      </c>
      <c r="G35" s="108">
        <v>0.6</v>
      </c>
      <c r="I35" s="109" t="str">
        <f t="shared" si="7"/>
        <v/>
      </c>
      <c r="J35" s="110" t="str">
        <f t="shared" si="8"/>
        <v/>
      </c>
      <c r="K35" s="110" t="str">
        <f t="shared" si="9"/>
        <v/>
      </c>
    </row>
    <row r="36" spans="1:11" s="22" customFormat="1" ht="30" x14ac:dyDescent="0.25">
      <c r="A36" s="102"/>
      <c r="B36" s="111" t="s">
        <v>141</v>
      </c>
      <c r="C36" s="104" t="s">
        <v>142</v>
      </c>
      <c r="D36" s="105"/>
      <c r="E36" s="106">
        <v>84.99</v>
      </c>
      <c r="F36" s="107" t="s">
        <v>43</v>
      </c>
      <c r="G36" s="108">
        <v>0.64</v>
      </c>
      <c r="I36" s="109" t="str">
        <f>IF(A36&gt;0,(1-(J36/(E36*0.6))),"")</f>
        <v/>
      </c>
      <c r="J36" s="110" t="str">
        <f>IF(A36&gt;0,(E36*(1-G36)),"")</f>
        <v/>
      </c>
      <c r="K36" s="110" t="str">
        <f>IF(A36&gt;0,(J36*A36),"")</f>
        <v/>
      </c>
    </row>
    <row r="37" spans="1:11" s="22" customFormat="1" ht="30" x14ac:dyDescent="0.25">
      <c r="A37" s="102"/>
      <c r="B37" s="103" t="s">
        <v>143</v>
      </c>
      <c r="C37" s="104" t="s">
        <v>144</v>
      </c>
      <c r="D37" s="105"/>
      <c r="E37" s="106">
        <v>84.99</v>
      </c>
      <c r="F37" s="107" t="s">
        <v>43</v>
      </c>
      <c r="G37" s="108">
        <v>0.64</v>
      </c>
      <c r="I37" s="109" t="str">
        <f>IF(A37&gt;0,(1-(J37/(E37*0.6))),"")</f>
        <v/>
      </c>
      <c r="J37" s="110" t="str">
        <f>IF(A37&gt;0,(E37*(1-G37)),"")</f>
        <v/>
      </c>
      <c r="K37" s="110" t="str">
        <f>IF(A37&gt;0,(J37*A37),"")</f>
        <v/>
      </c>
    </row>
    <row r="38" spans="1:11" s="22" customFormat="1" ht="30" x14ac:dyDescent="0.25">
      <c r="A38" s="102"/>
      <c r="B38" s="103" t="s">
        <v>145</v>
      </c>
      <c r="C38" s="104" t="s">
        <v>146</v>
      </c>
      <c r="D38" s="105"/>
      <c r="E38" s="106">
        <v>34.99</v>
      </c>
      <c r="F38" s="107" t="s">
        <v>100</v>
      </c>
      <c r="G38" s="108">
        <v>0.6</v>
      </c>
      <c r="I38" s="109" t="str">
        <f t="shared" ref="I38:I42" si="10">IF(A38&gt;0,(1-(J38/(E38*0.7))),"")</f>
        <v/>
      </c>
      <c r="J38" s="110" t="str">
        <f t="shared" ref="J38:J43" si="11">IF(A38&gt;0,(E38*(1-G38)),"")</f>
        <v/>
      </c>
      <c r="K38" s="110" t="str">
        <f t="shared" ref="K38:K43" si="12">IF(A38&gt;0,(J38*A38),"")</f>
        <v/>
      </c>
    </row>
    <row r="39" spans="1:11" s="22" customFormat="1" ht="30" x14ac:dyDescent="0.25">
      <c r="A39" s="102"/>
      <c r="B39" s="103" t="s">
        <v>147</v>
      </c>
      <c r="C39" s="104" t="s">
        <v>148</v>
      </c>
      <c r="D39" s="105"/>
      <c r="E39" s="106">
        <v>39.99</v>
      </c>
      <c r="F39" s="107" t="s">
        <v>100</v>
      </c>
      <c r="G39" s="108">
        <v>0.6</v>
      </c>
      <c r="I39" s="109" t="str">
        <f t="shared" si="10"/>
        <v/>
      </c>
      <c r="J39" s="110" t="str">
        <f t="shared" si="11"/>
        <v/>
      </c>
      <c r="K39" s="110" t="str">
        <f t="shared" si="12"/>
        <v/>
      </c>
    </row>
    <row r="40" spans="1:11" s="22" customFormat="1" ht="30" x14ac:dyDescent="0.25">
      <c r="A40" s="102"/>
      <c r="B40" s="103" t="s">
        <v>149</v>
      </c>
      <c r="C40" s="104" t="s">
        <v>150</v>
      </c>
      <c r="D40" s="105"/>
      <c r="E40" s="106">
        <v>39.99</v>
      </c>
      <c r="F40" s="107" t="s">
        <v>100</v>
      </c>
      <c r="G40" s="108">
        <v>0.6</v>
      </c>
      <c r="I40" s="109" t="str">
        <f t="shared" si="10"/>
        <v/>
      </c>
      <c r="J40" s="110" t="str">
        <f t="shared" si="11"/>
        <v/>
      </c>
      <c r="K40" s="110" t="str">
        <f t="shared" si="12"/>
        <v/>
      </c>
    </row>
    <row r="41" spans="1:11" s="22" customFormat="1" x14ac:dyDescent="0.25">
      <c r="A41" s="102"/>
      <c r="B41" s="103" t="s">
        <v>151</v>
      </c>
      <c r="C41" s="104" t="s">
        <v>152</v>
      </c>
      <c r="D41" s="105"/>
      <c r="E41" s="106">
        <v>17.989999999999998</v>
      </c>
      <c r="F41" s="107" t="s">
        <v>100</v>
      </c>
      <c r="G41" s="108">
        <v>0.57999999999999996</v>
      </c>
      <c r="I41" s="109" t="str">
        <f t="shared" si="10"/>
        <v/>
      </c>
      <c r="J41" s="110" t="str">
        <f t="shared" si="11"/>
        <v/>
      </c>
      <c r="K41" s="110" t="str">
        <f t="shared" si="12"/>
        <v/>
      </c>
    </row>
    <row r="42" spans="1:11" s="22" customFormat="1" x14ac:dyDescent="0.25">
      <c r="A42" s="102"/>
      <c r="B42" s="103" t="s">
        <v>153</v>
      </c>
      <c r="C42" s="104" t="s">
        <v>154</v>
      </c>
      <c r="D42" s="105"/>
      <c r="E42" s="106">
        <v>12.99</v>
      </c>
      <c r="F42" s="107" t="s">
        <v>100</v>
      </c>
      <c r="G42" s="108">
        <v>0.57999999999999996</v>
      </c>
      <c r="I42" s="109" t="str">
        <f t="shared" si="10"/>
        <v/>
      </c>
      <c r="J42" s="110" t="str">
        <f t="shared" si="11"/>
        <v/>
      </c>
      <c r="K42" s="110" t="str">
        <f t="shared" si="12"/>
        <v/>
      </c>
    </row>
    <row r="43" spans="1:11" s="22" customFormat="1" x14ac:dyDescent="0.25">
      <c r="A43" s="102"/>
      <c r="B43" s="103" t="s">
        <v>155</v>
      </c>
      <c r="C43" s="104" t="s">
        <v>156</v>
      </c>
      <c r="D43" s="105"/>
      <c r="E43" s="106">
        <v>25.99</v>
      </c>
      <c r="F43" s="107" t="s">
        <v>43</v>
      </c>
      <c r="G43" s="108">
        <v>0.64</v>
      </c>
      <c r="I43" s="109" t="str">
        <f t="shared" ref="I43" si="13">IF(A43&gt;0,(1-(J43/(E43*0.6))),"")</f>
        <v/>
      </c>
      <c r="J43" s="110" t="str">
        <f t="shared" si="11"/>
        <v/>
      </c>
      <c r="K43" s="110" t="str">
        <f t="shared" si="12"/>
        <v/>
      </c>
    </row>
    <row r="44" spans="1:11" s="22" customFormat="1" x14ac:dyDescent="0.25">
      <c r="A44" s="102"/>
      <c r="B44" s="103" t="s">
        <v>157</v>
      </c>
      <c r="C44" s="104" t="s">
        <v>158</v>
      </c>
      <c r="D44" s="105"/>
      <c r="E44" s="106">
        <v>26.99</v>
      </c>
      <c r="F44" s="107" t="s">
        <v>43</v>
      </c>
      <c r="G44" s="108">
        <v>0.64</v>
      </c>
      <c r="I44" s="109" t="str">
        <f>IF(A44&gt;0,(1-(J44/(E44*0.6))),"")</f>
        <v/>
      </c>
      <c r="J44" s="110" t="str">
        <f>IF(A44&gt;0,(E44*(1-G44)),"")</f>
        <v/>
      </c>
      <c r="K44" s="110" t="str">
        <f>IF(A44&gt;0,(J44*A44),"")</f>
        <v/>
      </c>
    </row>
    <row r="45" spans="1:11" ht="15.75" thickBot="1" x14ac:dyDescent="0.3">
      <c r="A45" s="64"/>
      <c r="B45" s="115"/>
      <c r="C45" s="116"/>
      <c r="D45" s="84"/>
      <c r="E45" s="117"/>
      <c r="F45" s="118"/>
      <c r="G45" s="119"/>
      <c r="I45" s="119" t="str">
        <f t="shared" ref="I45" si="14">IF(A45&gt;0,(1-(J45/(F45))),"")</f>
        <v/>
      </c>
      <c r="J45" s="120" t="str">
        <f t="shared" ref="J45" si="15">IF(A45&gt;0,(E45*(1-G45)),"")</f>
        <v/>
      </c>
      <c r="K45" s="120" t="str">
        <f t="shared" ref="K45" si="16">IF(A45&gt;0,(J45*A45),"")</f>
        <v/>
      </c>
    </row>
    <row r="46" spans="1:11" ht="15.75" x14ac:dyDescent="0.25">
      <c r="A46" s="19"/>
      <c r="B46" s="18"/>
      <c r="C46" s="97" t="s">
        <v>68</v>
      </c>
      <c r="D46" s="19"/>
      <c r="E46" s="98"/>
      <c r="F46" s="98"/>
      <c r="G46" s="99"/>
      <c r="I46" s="100"/>
      <c r="J46" s="101"/>
      <c r="K46" s="101"/>
    </row>
    <row r="47" spans="1:11" x14ac:dyDescent="0.25">
      <c r="A47" s="64">
        <f>ROUNDUP(SUMIF($F$13:$F$45,F47,$A$13:$A$45)/14,0)</f>
        <v>0</v>
      </c>
      <c r="B47" s="121" t="s">
        <v>159</v>
      </c>
      <c r="C47" s="68" t="s">
        <v>160</v>
      </c>
      <c r="D47" s="64"/>
      <c r="E47" s="122">
        <v>0</v>
      </c>
      <c r="F47" s="123" t="s">
        <v>100</v>
      </c>
      <c r="G47" s="124"/>
      <c r="I47" s="119"/>
      <c r="J47" s="120"/>
      <c r="K47" s="120"/>
    </row>
    <row r="48" spans="1:11" x14ac:dyDescent="0.25">
      <c r="A48" s="64">
        <f>ROUNDUP(SUMIF($F$13:$F$45,F48,$A$13:$A$45)/14,0)</f>
        <v>0</v>
      </c>
      <c r="B48" s="121" t="s">
        <v>161</v>
      </c>
      <c r="C48" s="68" t="s">
        <v>162</v>
      </c>
      <c r="D48" s="64"/>
      <c r="E48" s="122">
        <v>0</v>
      </c>
      <c r="F48" s="123" t="s">
        <v>43</v>
      </c>
      <c r="G48" s="124"/>
      <c r="I48" s="119"/>
      <c r="J48" s="120"/>
      <c r="K48" s="120"/>
    </row>
    <row r="49" spans="1:11" x14ac:dyDescent="0.25">
      <c r="A49" s="64">
        <f>ROUNDUP(SUMIF($F$11:$F$46,F49,$A$11:$A$46)/14,0)</f>
        <v>0</v>
      </c>
      <c r="B49" s="125" t="s">
        <v>163</v>
      </c>
      <c r="C49" s="68" t="s">
        <v>164</v>
      </c>
      <c r="D49" s="64"/>
      <c r="E49" s="122">
        <v>0</v>
      </c>
      <c r="F49" s="126">
        <v>9.9700000000000006</v>
      </c>
      <c r="G49" s="124"/>
      <c r="I49" s="119"/>
      <c r="J49" s="120"/>
      <c r="K49" s="120"/>
    </row>
    <row r="50" spans="1:11" x14ac:dyDescent="0.25">
      <c r="A50" s="64">
        <f>ROUNDUP(SUMIF($F$11:$F$46,F50,$A$11:$A$46)/14,0)</f>
        <v>0</v>
      </c>
      <c r="B50" s="121" t="s">
        <v>165</v>
      </c>
      <c r="C50" s="68" t="s">
        <v>166</v>
      </c>
      <c r="D50" s="64"/>
      <c r="E50" s="122">
        <v>0</v>
      </c>
      <c r="F50" s="126">
        <v>5</v>
      </c>
      <c r="G50" s="124"/>
      <c r="I50" s="119"/>
      <c r="J50" s="120"/>
      <c r="K50" s="120"/>
    </row>
    <row r="51" spans="1:11" s="132" customFormat="1" ht="20.25" customHeight="1" x14ac:dyDescent="0.2">
      <c r="A51" s="127"/>
      <c r="B51" s="128" t="s">
        <v>167</v>
      </c>
      <c r="C51" s="129">
        <f>SUM(A11:A46)</f>
        <v>0</v>
      </c>
      <c r="D51" s="127"/>
      <c r="E51" s="130"/>
      <c r="F51" s="130"/>
      <c r="G51" s="131"/>
      <c r="I51" s="133" t="s">
        <v>168</v>
      </c>
      <c r="J51" s="134"/>
      <c r="K51" s="134"/>
    </row>
    <row r="52" spans="1:11" s="132" customFormat="1" ht="20.25" customHeight="1" x14ac:dyDescent="0.2">
      <c r="A52" s="127"/>
      <c r="B52" s="135" t="s">
        <v>169</v>
      </c>
      <c r="C52" s="136">
        <f>SUM(K11:K46)</f>
        <v>0</v>
      </c>
      <c r="D52" s="127"/>
      <c r="E52" s="130"/>
      <c r="F52" s="130"/>
      <c r="G52" s="131"/>
      <c r="I52" s="133" t="e">
        <f>AVERAGE(I12:I46)</f>
        <v>#DIV/0!</v>
      </c>
      <c r="J52" s="134"/>
      <c r="K52" s="134"/>
    </row>
  </sheetData>
  <mergeCells count="7">
    <mergeCell ref="A9:G9"/>
    <mergeCell ref="E3:F3"/>
    <mergeCell ref="E4:F4"/>
    <mergeCell ref="E5:F5"/>
    <mergeCell ref="E6:F6"/>
    <mergeCell ref="E7:F7"/>
    <mergeCell ref="E8:F8"/>
  </mergeCells>
  <conditionalFormatting sqref="B32:B1048576 B1:B22">
    <cfRule type="duplicateValues" dxfId="6" priority="7"/>
  </conditionalFormatting>
  <conditionalFormatting sqref="B30:B31">
    <cfRule type="duplicateValues" dxfId="5" priority="6"/>
  </conditionalFormatting>
  <conditionalFormatting sqref="B28:B29">
    <cfRule type="duplicateValues" dxfId="4" priority="5"/>
  </conditionalFormatting>
  <conditionalFormatting sqref="B26:B27">
    <cfRule type="duplicateValues" dxfId="3" priority="4"/>
  </conditionalFormatting>
  <conditionalFormatting sqref="B25">
    <cfRule type="duplicateValues" dxfId="2" priority="3"/>
  </conditionalFormatting>
  <conditionalFormatting sqref="B23:B24">
    <cfRule type="duplicateValues" dxfId="1" priority="2"/>
  </conditionalFormatting>
  <conditionalFormatting sqref="B1:B1048576">
    <cfRule type="duplicateValues" dxfId="0" priority="1"/>
  </conditionalFormatting>
  <pageMargins left="0.42" right="0.47" top="0.75" bottom="0.27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C09F-8B7B-4252-94A8-415BBF9D3E33}">
  <sheetPr>
    <pageSetUpPr fitToPage="1"/>
  </sheetPr>
  <dimension ref="A1:M50"/>
  <sheetViews>
    <sheetView view="pageBreakPreview" zoomScale="60" zoomScaleNormal="85" workbookViewId="0">
      <selection sqref="A1:XFD12"/>
    </sheetView>
  </sheetViews>
  <sheetFormatPr defaultColWidth="9.33203125" defaultRowHeight="15" x14ac:dyDescent="0.25"/>
  <cols>
    <col min="1" max="1" width="21.1640625" style="73" customWidth="1"/>
    <col min="2" max="2" width="11.33203125" style="73" customWidth="1"/>
    <col min="3" max="3" width="65.5" style="73" customWidth="1"/>
    <col min="4" max="4" width="29" style="73" customWidth="1"/>
    <col min="5" max="5" width="9.33203125" style="73"/>
    <col min="6" max="6" width="23.83203125" style="73" bestFit="1" customWidth="1"/>
    <col min="7" max="7" width="20.33203125" style="73" customWidth="1"/>
    <col min="8" max="8" width="11.5" style="73" customWidth="1"/>
    <col min="9" max="9" width="13.1640625" style="73" customWidth="1"/>
    <col min="10" max="10" width="16" style="73" bestFit="1" customWidth="1"/>
    <col min="11" max="11" width="12.5" style="73" bestFit="1" customWidth="1"/>
    <col min="12" max="12" width="19.5" style="22" bestFit="1" customWidth="1"/>
    <col min="13" max="13" width="9.33203125" style="22"/>
    <col min="14" max="16384" width="9.33203125" style="73"/>
  </cols>
  <sheetData>
    <row r="1" spans="1:12" ht="26.25" x14ac:dyDescent="0.4">
      <c r="A1" s="16"/>
      <c r="B1" s="17" t="s">
        <v>17</v>
      </c>
      <c r="C1" s="18"/>
      <c r="D1" s="19"/>
      <c r="E1" s="20"/>
      <c r="F1" s="18"/>
      <c r="G1" s="18"/>
      <c r="H1" s="18"/>
      <c r="I1" s="18"/>
      <c r="J1" s="19"/>
      <c r="K1" s="18"/>
      <c r="L1" s="21"/>
    </row>
    <row r="2" spans="1:12" ht="23.25" x14ac:dyDescent="0.25">
      <c r="A2" s="23"/>
      <c r="B2" s="24"/>
      <c r="C2" s="24"/>
      <c r="D2" s="24"/>
      <c r="E2" s="25" t="s">
        <v>18</v>
      </c>
      <c r="F2" s="24"/>
      <c r="G2" s="24"/>
      <c r="H2" s="24"/>
      <c r="I2" s="24"/>
      <c r="J2" s="24"/>
      <c r="K2" s="24"/>
      <c r="L2" s="26"/>
    </row>
    <row r="3" spans="1:12" x14ac:dyDescent="0.25">
      <c r="A3" s="175"/>
      <c r="B3" s="176"/>
      <c r="C3" s="27"/>
      <c r="D3" s="28"/>
      <c r="E3" s="29"/>
      <c r="F3" s="28"/>
      <c r="G3" s="28"/>
      <c r="H3" s="29"/>
      <c r="I3" s="28"/>
      <c r="J3" s="28"/>
      <c r="K3" s="29"/>
      <c r="L3" s="30"/>
    </row>
    <row r="4" spans="1:12" ht="15.75" x14ac:dyDescent="0.25">
      <c r="A4" s="173" t="s">
        <v>19</v>
      </c>
      <c r="B4" s="174"/>
      <c r="C4" s="31"/>
      <c r="D4" s="28"/>
      <c r="E4" s="177" t="s">
        <v>20</v>
      </c>
      <c r="F4" s="178"/>
      <c r="G4" s="178"/>
      <c r="H4" s="178"/>
      <c r="I4" s="178"/>
      <c r="J4" s="178"/>
      <c r="K4" s="179"/>
      <c r="L4" s="30"/>
    </row>
    <row r="5" spans="1:12" ht="15.75" x14ac:dyDescent="0.25">
      <c r="A5" s="173" t="s">
        <v>21</v>
      </c>
      <c r="B5" s="174"/>
      <c r="C5" s="31"/>
      <c r="D5" s="28"/>
      <c r="E5" s="180"/>
      <c r="F5" s="181"/>
      <c r="G5" s="181"/>
      <c r="H5" s="181"/>
      <c r="I5" s="181"/>
      <c r="J5" s="181"/>
      <c r="K5" s="182"/>
      <c r="L5" s="30"/>
    </row>
    <row r="6" spans="1:12" ht="15.75" x14ac:dyDescent="0.25">
      <c r="A6" s="173" t="s">
        <v>22</v>
      </c>
      <c r="B6" s="174"/>
      <c r="C6" s="31"/>
      <c r="D6" s="28"/>
      <c r="E6" s="180"/>
      <c r="F6" s="181"/>
      <c r="G6" s="181"/>
      <c r="H6" s="181"/>
      <c r="I6" s="181"/>
      <c r="J6" s="181"/>
      <c r="K6" s="182"/>
      <c r="L6" s="30"/>
    </row>
    <row r="7" spans="1:12" ht="15.75" x14ac:dyDescent="0.25">
      <c r="A7" s="173" t="s">
        <v>23</v>
      </c>
      <c r="B7" s="174"/>
      <c r="C7" s="31"/>
      <c r="D7" s="28"/>
      <c r="E7" s="183"/>
      <c r="F7" s="184"/>
      <c r="G7" s="184"/>
      <c r="H7" s="184"/>
      <c r="I7" s="184"/>
      <c r="J7" s="184"/>
      <c r="K7" s="185"/>
      <c r="L7" s="30"/>
    </row>
    <row r="8" spans="1:12" ht="15.75" x14ac:dyDescent="0.25">
      <c r="A8" s="173" t="s">
        <v>24</v>
      </c>
      <c r="B8" s="174"/>
      <c r="C8" s="31"/>
      <c r="D8" s="28"/>
      <c r="E8" s="32"/>
      <c r="F8" s="28"/>
      <c r="G8" s="33" t="s">
        <v>25</v>
      </c>
      <c r="H8" s="29"/>
      <c r="I8" s="28"/>
      <c r="J8" s="28"/>
      <c r="K8" s="29"/>
      <c r="L8" s="30"/>
    </row>
    <row r="9" spans="1:12" ht="15.75" x14ac:dyDescent="0.25">
      <c r="A9" s="34"/>
      <c r="B9" s="35"/>
      <c r="C9" s="35"/>
      <c r="D9" s="36"/>
      <c r="E9" s="37"/>
      <c r="F9" s="36"/>
      <c r="G9" s="38" t="s">
        <v>26</v>
      </c>
      <c r="H9" s="37"/>
      <c r="I9" s="37"/>
      <c r="J9" s="37"/>
      <c r="K9" s="37"/>
      <c r="L9" s="39"/>
    </row>
    <row r="10" spans="1:12" x14ac:dyDescent="0.25">
      <c r="A10" s="34"/>
      <c r="B10" s="35"/>
      <c r="C10" s="35"/>
      <c r="D10" s="36"/>
      <c r="E10" s="37"/>
      <c r="F10" s="36"/>
      <c r="G10" s="40"/>
      <c r="H10" s="37"/>
      <c r="I10" s="37"/>
      <c r="J10" s="37"/>
      <c r="K10" s="37"/>
      <c r="L10" s="39"/>
    </row>
    <row r="11" spans="1:12" ht="15.75" thickBot="1" x14ac:dyDescent="0.3">
      <c r="A11" s="41"/>
      <c r="B11" s="42"/>
      <c r="C11" s="42"/>
      <c r="D11" s="43"/>
      <c r="E11" s="44"/>
      <c r="F11" s="43"/>
      <c r="G11" s="45"/>
      <c r="H11" s="44"/>
      <c r="I11" s="44"/>
      <c r="J11" s="44"/>
      <c r="K11" s="44"/>
      <c r="L11" s="46"/>
    </row>
    <row r="12" spans="1:12" ht="45" x14ac:dyDescent="0.25">
      <c r="A12" s="47" t="s">
        <v>27</v>
      </c>
      <c r="B12" s="48" t="s">
        <v>28</v>
      </c>
      <c r="C12" s="48" t="s">
        <v>29</v>
      </c>
      <c r="D12" s="48" t="s">
        <v>30</v>
      </c>
      <c r="E12" s="49" t="s">
        <v>31</v>
      </c>
      <c r="F12" s="48" t="s">
        <v>32</v>
      </c>
      <c r="G12" s="48" t="s">
        <v>33</v>
      </c>
      <c r="H12" s="49" t="s">
        <v>34</v>
      </c>
      <c r="I12" s="50" t="s">
        <v>35</v>
      </c>
      <c r="J12" s="51" t="s">
        <v>36</v>
      </c>
      <c r="K12" s="52" t="s">
        <v>37</v>
      </c>
      <c r="L12" s="53" t="s">
        <v>38</v>
      </c>
    </row>
    <row r="13" spans="1:12" x14ac:dyDescent="0.25">
      <c r="A13" s="54"/>
      <c r="B13" s="55"/>
      <c r="C13" s="56" t="s">
        <v>39</v>
      </c>
      <c r="D13" s="57"/>
      <c r="E13" s="58"/>
      <c r="F13" s="57"/>
      <c r="G13" s="57"/>
      <c r="H13" s="58"/>
      <c r="I13" s="57"/>
      <c r="J13" s="59"/>
      <c r="K13" s="59"/>
      <c r="L13" s="60"/>
    </row>
    <row r="14" spans="1:12" x14ac:dyDescent="0.25">
      <c r="A14" s="61">
        <v>9781496433824</v>
      </c>
      <c r="B14" s="62"/>
      <c r="C14" s="63" t="s">
        <v>40</v>
      </c>
      <c r="D14" s="64" t="s">
        <v>41</v>
      </c>
      <c r="E14" s="65">
        <v>49.99</v>
      </c>
      <c r="F14" s="64" t="s">
        <v>42</v>
      </c>
      <c r="G14" s="64" t="s">
        <v>39</v>
      </c>
      <c r="H14" s="66" t="s">
        <v>43</v>
      </c>
      <c r="I14" s="66">
        <v>0.52</v>
      </c>
      <c r="J14" s="67">
        <v>43581</v>
      </c>
      <c r="K14" s="67">
        <v>44196</v>
      </c>
      <c r="L14" s="68"/>
    </row>
    <row r="15" spans="1:12" ht="30" x14ac:dyDescent="0.25">
      <c r="A15" s="61">
        <v>9781496439185</v>
      </c>
      <c r="B15" s="62"/>
      <c r="C15" s="63" t="s">
        <v>44</v>
      </c>
      <c r="D15" s="64" t="s">
        <v>41</v>
      </c>
      <c r="E15" s="65">
        <v>74.989999999999995</v>
      </c>
      <c r="F15" s="64" t="s">
        <v>45</v>
      </c>
      <c r="G15" s="64" t="s">
        <v>39</v>
      </c>
      <c r="H15" s="66" t="s">
        <v>43</v>
      </c>
      <c r="I15" s="66">
        <v>0.52</v>
      </c>
      <c r="J15" s="67">
        <v>43581</v>
      </c>
      <c r="K15" s="67">
        <v>44196</v>
      </c>
      <c r="L15" s="68"/>
    </row>
    <row r="16" spans="1:12" ht="30" x14ac:dyDescent="0.25">
      <c r="A16" s="61">
        <v>9781496439208</v>
      </c>
      <c r="B16" s="62"/>
      <c r="C16" s="63" t="s">
        <v>46</v>
      </c>
      <c r="D16" s="64" t="s">
        <v>41</v>
      </c>
      <c r="E16" s="65">
        <v>74.989999999999995</v>
      </c>
      <c r="F16" s="64" t="s">
        <v>45</v>
      </c>
      <c r="G16" s="64" t="s">
        <v>39</v>
      </c>
      <c r="H16" s="66" t="s">
        <v>43</v>
      </c>
      <c r="I16" s="66">
        <v>0.52</v>
      </c>
      <c r="J16" s="67">
        <v>43581</v>
      </c>
      <c r="K16" s="67">
        <v>44196</v>
      </c>
      <c r="L16" s="68"/>
    </row>
    <row r="17" spans="1:12" x14ac:dyDescent="0.25">
      <c r="A17" s="61">
        <v>9781496439246</v>
      </c>
      <c r="B17" s="62"/>
      <c r="C17" s="63" t="s">
        <v>47</v>
      </c>
      <c r="D17" s="64" t="s">
        <v>41</v>
      </c>
      <c r="E17" s="65">
        <v>74.989999999999995</v>
      </c>
      <c r="F17" s="64" t="s">
        <v>45</v>
      </c>
      <c r="G17" s="64" t="s">
        <v>39</v>
      </c>
      <c r="H17" s="66" t="s">
        <v>43</v>
      </c>
      <c r="I17" s="66">
        <v>0.52</v>
      </c>
      <c r="J17" s="67">
        <v>43581</v>
      </c>
      <c r="K17" s="67">
        <v>44196</v>
      </c>
      <c r="L17" s="68"/>
    </row>
    <row r="18" spans="1:12" ht="43.9" customHeight="1" x14ac:dyDescent="0.25">
      <c r="A18" s="61">
        <v>9781496439260</v>
      </c>
      <c r="B18" s="62"/>
      <c r="C18" s="63" t="s">
        <v>48</v>
      </c>
      <c r="D18" s="64" t="s">
        <v>41</v>
      </c>
      <c r="E18" s="65">
        <v>74.989999999999995</v>
      </c>
      <c r="F18" s="64" t="s">
        <v>45</v>
      </c>
      <c r="G18" s="64" t="s">
        <v>39</v>
      </c>
      <c r="H18" s="66" t="s">
        <v>43</v>
      </c>
      <c r="I18" s="66">
        <v>0.52</v>
      </c>
      <c r="J18" s="67">
        <v>43581</v>
      </c>
      <c r="K18" s="67">
        <v>44196</v>
      </c>
      <c r="L18" s="68"/>
    </row>
    <row r="19" spans="1:12" ht="43.9" customHeight="1" x14ac:dyDescent="0.25">
      <c r="A19" s="61">
        <v>9781496439352</v>
      </c>
      <c r="B19" s="62"/>
      <c r="C19" s="63" t="s">
        <v>49</v>
      </c>
      <c r="D19" s="64" t="s">
        <v>41</v>
      </c>
      <c r="E19" s="65">
        <v>84.99</v>
      </c>
      <c r="F19" s="64" t="s">
        <v>45</v>
      </c>
      <c r="G19" s="64" t="s">
        <v>39</v>
      </c>
      <c r="H19" s="66" t="s">
        <v>43</v>
      </c>
      <c r="I19" s="66">
        <v>0.52</v>
      </c>
      <c r="J19" s="67">
        <v>44013</v>
      </c>
      <c r="K19" s="67">
        <v>44196</v>
      </c>
      <c r="L19" s="68"/>
    </row>
    <row r="20" spans="1:12" ht="43.9" customHeight="1" x14ac:dyDescent="0.25">
      <c r="A20" s="61">
        <v>9781496439376</v>
      </c>
      <c r="B20" s="62"/>
      <c r="C20" s="63" t="s">
        <v>50</v>
      </c>
      <c r="D20" s="64" t="s">
        <v>41</v>
      </c>
      <c r="E20" s="65">
        <v>84.99</v>
      </c>
      <c r="F20" s="64" t="s">
        <v>45</v>
      </c>
      <c r="G20" s="64" t="s">
        <v>39</v>
      </c>
      <c r="H20" s="66" t="s">
        <v>43</v>
      </c>
      <c r="I20" s="66">
        <v>0.52</v>
      </c>
      <c r="J20" s="67">
        <v>44013</v>
      </c>
      <c r="K20" s="67">
        <v>44196</v>
      </c>
      <c r="L20" s="68"/>
    </row>
    <row r="21" spans="1:12" ht="43.9" customHeight="1" x14ac:dyDescent="0.25">
      <c r="A21" s="61">
        <v>9781496439390</v>
      </c>
      <c r="B21" s="62"/>
      <c r="C21" s="63" t="s">
        <v>51</v>
      </c>
      <c r="D21" s="64" t="s">
        <v>41</v>
      </c>
      <c r="E21" s="65">
        <v>64.989999999999995</v>
      </c>
      <c r="F21" s="64" t="s">
        <v>42</v>
      </c>
      <c r="G21" s="64" t="s">
        <v>39</v>
      </c>
      <c r="H21" s="66" t="s">
        <v>43</v>
      </c>
      <c r="I21" s="66">
        <v>0.52</v>
      </c>
      <c r="J21" s="67">
        <v>44013</v>
      </c>
      <c r="K21" s="67">
        <v>44196</v>
      </c>
      <c r="L21" s="68"/>
    </row>
    <row r="22" spans="1:12" ht="43.9" customHeight="1" x14ac:dyDescent="0.25">
      <c r="A22" s="61">
        <v>9781496439406</v>
      </c>
      <c r="B22" s="62"/>
      <c r="C22" s="63" t="s">
        <v>52</v>
      </c>
      <c r="D22" s="64" t="s">
        <v>41</v>
      </c>
      <c r="E22" s="65">
        <v>84.99</v>
      </c>
      <c r="F22" s="64" t="s">
        <v>45</v>
      </c>
      <c r="G22" s="64" t="s">
        <v>39</v>
      </c>
      <c r="H22" s="66" t="s">
        <v>43</v>
      </c>
      <c r="I22" s="66">
        <v>0.52</v>
      </c>
      <c r="J22" s="67">
        <v>44013</v>
      </c>
      <c r="K22" s="67">
        <v>44196</v>
      </c>
      <c r="L22" s="68"/>
    </row>
    <row r="23" spans="1:12" ht="43.9" customHeight="1" x14ac:dyDescent="0.25">
      <c r="A23" s="61">
        <v>9781496440051</v>
      </c>
      <c r="B23" s="62"/>
      <c r="C23" s="63" t="s">
        <v>53</v>
      </c>
      <c r="D23" s="64" t="s">
        <v>41</v>
      </c>
      <c r="E23" s="65">
        <v>39.99</v>
      </c>
      <c r="F23" s="64" t="s">
        <v>42</v>
      </c>
      <c r="G23" s="64" t="s">
        <v>39</v>
      </c>
      <c r="H23" s="66" t="s">
        <v>43</v>
      </c>
      <c r="I23" s="66">
        <v>0.52</v>
      </c>
      <c r="J23" s="67">
        <v>44013</v>
      </c>
      <c r="K23" s="67">
        <v>44196</v>
      </c>
      <c r="L23" s="68"/>
    </row>
    <row r="24" spans="1:12" ht="14.45" customHeight="1" x14ac:dyDescent="0.25">
      <c r="A24" s="69">
        <v>9781496440075</v>
      </c>
      <c r="B24" s="68"/>
      <c r="C24" s="63" t="s">
        <v>54</v>
      </c>
      <c r="D24" s="64" t="s">
        <v>41</v>
      </c>
      <c r="E24" s="65">
        <v>69.989999999999995</v>
      </c>
      <c r="F24" s="68" t="s">
        <v>45</v>
      </c>
      <c r="G24" s="68" t="s">
        <v>39</v>
      </c>
      <c r="H24" s="66" t="s">
        <v>43</v>
      </c>
      <c r="I24" s="66">
        <v>0.52</v>
      </c>
      <c r="J24" s="67">
        <v>44013</v>
      </c>
      <c r="K24" s="70">
        <v>44196</v>
      </c>
      <c r="L24" s="68"/>
    </row>
    <row r="25" spans="1:12" ht="30" x14ac:dyDescent="0.25">
      <c r="A25" s="69">
        <v>9781496440099</v>
      </c>
      <c r="B25" s="68"/>
      <c r="C25" s="63" t="s">
        <v>55</v>
      </c>
      <c r="D25" s="64" t="s">
        <v>41</v>
      </c>
      <c r="E25" s="65">
        <v>69.989999999999995</v>
      </c>
      <c r="F25" s="68" t="s">
        <v>45</v>
      </c>
      <c r="G25" s="68" t="s">
        <v>39</v>
      </c>
      <c r="H25" s="66" t="s">
        <v>43</v>
      </c>
      <c r="I25" s="66">
        <v>0.52</v>
      </c>
      <c r="J25" s="67">
        <v>44013</v>
      </c>
      <c r="K25" s="70">
        <v>44196</v>
      </c>
      <c r="L25" s="68"/>
    </row>
    <row r="26" spans="1:12" ht="30" x14ac:dyDescent="0.25">
      <c r="A26" s="69">
        <v>9781496446848</v>
      </c>
      <c r="B26" s="68"/>
      <c r="C26" s="63" t="s">
        <v>56</v>
      </c>
      <c r="D26" s="64" t="s">
        <v>41</v>
      </c>
      <c r="E26" s="65">
        <v>84.99</v>
      </c>
      <c r="F26" s="68" t="s">
        <v>45</v>
      </c>
      <c r="G26" s="68" t="s">
        <v>39</v>
      </c>
      <c r="H26" s="66" t="s">
        <v>43</v>
      </c>
      <c r="I26" s="66">
        <v>0.52</v>
      </c>
      <c r="J26" s="67">
        <v>44013</v>
      </c>
      <c r="K26" s="70">
        <v>44196</v>
      </c>
      <c r="L26" s="68"/>
    </row>
    <row r="27" spans="1:12" x14ac:dyDescent="0.25">
      <c r="A27" s="54"/>
      <c r="B27" s="55"/>
      <c r="C27" s="56" t="s">
        <v>57</v>
      </c>
      <c r="D27" s="57"/>
      <c r="E27" s="58"/>
      <c r="F27" s="57"/>
      <c r="G27" s="57"/>
      <c r="H27" s="58"/>
      <c r="I27" s="57"/>
      <c r="J27" s="59"/>
      <c r="K27" s="59"/>
      <c r="L27" s="60"/>
    </row>
    <row r="28" spans="1:12" x14ac:dyDescent="0.25">
      <c r="A28" s="69">
        <v>9781641581882</v>
      </c>
      <c r="B28" s="68"/>
      <c r="C28" s="63" t="s">
        <v>58</v>
      </c>
      <c r="D28" s="64" t="s">
        <v>59</v>
      </c>
      <c r="E28" s="65">
        <v>15.99</v>
      </c>
      <c r="F28" s="68" t="s">
        <v>60</v>
      </c>
      <c r="G28" s="68" t="s">
        <v>57</v>
      </c>
      <c r="H28" s="68" t="s">
        <v>61</v>
      </c>
      <c r="I28" s="66">
        <v>0.52</v>
      </c>
      <c r="J28" s="67">
        <v>44105</v>
      </c>
      <c r="K28" s="70">
        <v>44196</v>
      </c>
      <c r="L28" s="68"/>
    </row>
    <row r="29" spans="1:12" ht="60" x14ac:dyDescent="0.25">
      <c r="A29" s="69">
        <v>9781589977471</v>
      </c>
      <c r="B29" s="68"/>
      <c r="C29" s="63" t="s">
        <v>62</v>
      </c>
      <c r="D29" s="64" t="s">
        <v>63</v>
      </c>
      <c r="E29" s="65">
        <v>16.989999999999998</v>
      </c>
      <c r="F29" s="68" t="s">
        <v>60</v>
      </c>
      <c r="G29" s="68" t="s">
        <v>57</v>
      </c>
      <c r="H29" s="68" t="s">
        <v>61</v>
      </c>
      <c r="I29" s="66" t="s">
        <v>64</v>
      </c>
      <c r="J29" s="67">
        <v>44105</v>
      </c>
      <c r="K29" s="70">
        <v>44196</v>
      </c>
      <c r="L29" s="68"/>
    </row>
    <row r="30" spans="1:12" x14ac:dyDescent="0.25">
      <c r="A30" s="69">
        <v>9781589979536</v>
      </c>
      <c r="B30" s="68"/>
      <c r="C30" s="63" t="s">
        <v>65</v>
      </c>
      <c r="D30" s="64" t="s">
        <v>63</v>
      </c>
      <c r="E30" s="65">
        <v>24.99</v>
      </c>
      <c r="F30" s="68" t="s">
        <v>42</v>
      </c>
      <c r="G30" s="68" t="s">
        <v>57</v>
      </c>
      <c r="H30" s="68" t="s">
        <v>61</v>
      </c>
      <c r="I30" s="66">
        <v>0.52</v>
      </c>
      <c r="J30" s="67">
        <v>44105</v>
      </c>
      <c r="K30" s="70">
        <v>44196</v>
      </c>
      <c r="L30" s="68"/>
    </row>
    <row r="31" spans="1:12" ht="60" x14ac:dyDescent="0.25">
      <c r="A31" s="69">
        <v>9781624053542</v>
      </c>
      <c r="B31" s="68"/>
      <c r="C31" s="63" t="s">
        <v>66</v>
      </c>
      <c r="D31" s="64" t="s">
        <v>67</v>
      </c>
      <c r="E31" s="65">
        <v>16.989999999999998</v>
      </c>
      <c r="F31" s="68" t="s">
        <v>60</v>
      </c>
      <c r="G31" s="68" t="s">
        <v>57</v>
      </c>
      <c r="H31" s="68" t="s">
        <v>61</v>
      </c>
      <c r="I31" s="66" t="s">
        <v>64</v>
      </c>
      <c r="J31" s="67">
        <v>44105</v>
      </c>
      <c r="K31" s="70">
        <v>44196</v>
      </c>
      <c r="L31" s="68"/>
    </row>
    <row r="32" spans="1:12" x14ac:dyDescent="0.25">
      <c r="A32" s="54"/>
      <c r="B32" s="57"/>
      <c r="C32" s="56" t="s">
        <v>68</v>
      </c>
      <c r="D32" s="57"/>
      <c r="E32" s="58"/>
      <c r="F32" s="57"/>
      <c r="G32" s="57"/>
      <c r="H32" s="58"/>
      <c r="I32" s="54"/>
      <c r="J32" s="59"/>
      <c r="K32" s="58"/>
      <c r="L32" s="71"/>
    </row>
    <row r="33" spans="1:12" x14ac:dyDescent="0.25">
      <c r="A33" s="61">
        <v>9780842383325</v>
      </c>
      <c r="B33" s="68"/>
      <c r="C33" s="64" t="s">
        <v>69</v>
      </c>
      <c r="D33" s="64"/>
      <c r="E33" s="65">
        <v>0.01</v>
      </c>
      <c r="F33" s="64"/>
      <c r="G33" s="64"/>
      <c r="H33" s="65"/>
      <c r="I33" s="61"/>
      <c r="J33" s="67"/>
      <c r="K33" s="65"/>
      <c r="L33" s="63"/>
    </row>
    <row r="34" spans="1:12" x14ac:dyDescent="0.25">
      <c r="A34" s="54"/>
      <c r="B34" s="57"/>
      <c r="C34" s="56" t="s">
        <v>70</v>
      </c>
      <c r="D34" s="57"/>
      <c r="E34" s="58"/>
      <c r="F34" s="57"/>
      <c r="G34" s="57"/>
      <c r="H34" s="58"/>
      <c r="I34" s="54"/>
      <c r="J34" s="59"/>
      <c r="K34" s="58"/>
      <c r="L34" s="71"/>
    </row>
    <row r="35" spans="1:12" x14ac:dyDescent="0.25">
      <c r="A35" s="69"/>
      <c r="B35" s="68"/>
      <c r="C35" s="68"/>
      <c r="D35" s="64"/>
      <c r="E35" s="65"/>
      <c r="F35" s="68"/>
      <c r="G35" s="68"/>
      <c r="H35" s="68"/>
      <c r="I35" s="68"/>
      <c r="J35" s="64"/>
      <c r="K35" s="68"/>
      <c r="L35" s="63"/>
    </row>
    <row r="36" spans="1:12" x14ac:dyDescent="0.25">
      <c r="A36" s="69"/>
      <c r="B36" s="68"/>
      <c r="C36" s="68"/>
      <c r="D36" s="64"/>
      <c r="E36" s="65"/>
      <c r="F36" s="68"/>
      <c r="G36" s="68"/>
      <c r="H36" s="68"/>
      <c r="I36" s="68"/>
      <c r="J36" s="64"/>
      <c r="K36" s="68"/>
      <c r="L36" s="63"/>
    </row>
    <row r="37" spans="1:12" x14ac:dyDescent="0.25">
      <c r="A37" s="69"/>
      <c r="B37" s="68"/>
      <c r="C37" s="68"/>
      <c r="D37" s="64"/>
      <c r="E37" s="65"/>
      <c r="F37" s="68"/>
      <c r="G37" s="68"/>
      <c r="H37" s="68"/>
      <c r="I37" s="68"/>
      <c r="J37" s="64"/>
      <c r="K37" s="68"/>
      <c r="L37" s="63"/>
    </row>
    <row r="38" spans="1:12" x14ac:dyDescent="0.25">
      <c r="A38" s="69"/>
      <c r="B38" s="68"/>
      <c r="C38" s="68"/>
      <c r="D38" s="64"/>
      <c r="E38" s="65"/>
      <c r="F38" s="68"/>
      <c r="G38" s="68"/>
      <c r="H38" s="68"/>
      <c r="I38" s="68"/>
      <c r="J38" s="64"/>
      <c r="K38" s="68"/>
      <c r="L38" s="63"/>
    </row>
    <row r="39" spans="1:12" x14ac:dyDescent="0.25">
      <c r="A39" s="69"/>
      <c r="B39" s="68"/>
      <c r="C39" s="68"/>
      <c r="D39" s="64"/>
      <c r="E39" s="65"/>
      <c r="F39" s="68"/>
      <c r="G39" s="68"/>
      <c r="H39" s="68"/>
      <c r="I39" s="68"/>
      <c r="J39" s="64"/>
      <c r="K39" s="68"/>
      <c r="L39" s="63"/>
    </row>
    <row r="40" spans="1:12" x14ac:dyDescent="0.25">
      <c r="A40" s="69"/>
      <c r="B40" s="68"/>
      <c r="C40" s="68"/>
      <c r="D40" s="64"/>
      <c r="E40" s="65"/>
      <c r="F40" s="68"/>
      <c r="G40" s="68"/>
      <c r="H40" s="68"/>
      <c r="I40" s="68"/>
      <c r="J40" s="64"/>
      <c r="K40" s="68"/>
      <c r="L40" s="63"/>
    </row>
    <row r="41" spans="1:12" x14ac:dyDescent="0.25">
      <c r="A41" s="69"/>
      <c r="B41" s="68"/>
      <c r="C41" s="68"/>
      <c r="D41" s="64"/>
      <c r="E41" s="65"/>
      <c r="F41" s="68"/>
      <c r="G41" s="68"/>
      <c r="H41" s="68"/>
      <c r="I41" s="68"/>
      <c r="J41" s="64"/>
      <c r="K41" s="68"/>
      <c r="L41" s="63"/>
    </row>
    <row r="42" spans="1:12" x14ac:dyDescent="0.25">
      <c r="A42" s="69"/>
      <c r="B42" s="68"/>
      <c r="C42" s="68"/>
      <c r="D42" s="64"/>
      <c r="E42" s="65"/>
      <c r="F42" s="68"/>
      <c r="G42" s="68"/>
      <c r="H42" s="68"/>
      <c r="I42" s="68"/>
      <c r="J42" s="64"/>
      <c r="K42" s="68"/>
      <c r="L42" s="63"/>
    </row>
    <row r="43" spans="1:12" x14ac:dyDescent="0.25">
      <c r="A43" s="69"/>
      <c r="B43" s="68"/>
      <c r="C43" s="68"/>
      <c r="D43" s="64"/>
      <c r="E43" s="65"/>
      <c r="F43" s="68"/>
      <c r="G43" s="68"/>
      <c r="H43" s="68"/>
      <c r="I43" s="68"/>
      <c r="J43" s="64"/>
      <c r="K43" s="68"/>
      <c r="L43" s="63"/>
    </row>
    <row r="44" spans="1:12" x14ac:dyDescent="0.25">
      <c r="A44" s="69"/>
      <c r="B44" s="68"/>
      <c r="C44" s="68"/>
      <c r="D44" s="64"/>
      <c r="E44" s="65"/>
      <c r="F44" s="68"/>
      <c r="G44" s="68"/>
      <c r="H44" s="68"/>
      <c r="I44" s="68"/>
      <c r="J44" s="64"/>
      <c r="K44" s="68"/>
      <c r="L44" s="63"/>
    </row>
    <row r="45" spans="1:12" x14ac:dyDescent="0.25">
      <c r="A45" s="69"/>
      <c r="B45" s="68"/>
      <c r="C45" s="68"/>
      <c r="D45" s="64"/>
      <c r="E45" s="65"/>
      <c r="F45" s="68"/>
      <c r="G45" s="68"/>
      <c r="H45" s="68"/>
      <c r="I45" s="68"/>
      <c r="J45" s="64"/>
      <c r="K45" s="68"/>
      <c r="L45" s="63"/>
    </row>
    <row r="46" spans="1:12" x14ac:dyDescent="0.25">
      <c r="A46" s="69"/>
      <c r="B46" s="68"/>
      <c r="C46" s="68"/>
      <c r="D46" s="64"/>
      <c r="E46" s="65"/>
      <c r="F46" s="68"/>
      <c r="G46" s="68"/>
      <c r="H46" s="68"/>
      <c r="I46" s="68"/>
      <c r="J46" s="64"/>
      <c r="K46" s="68"/>
      <c r="L46" s="63"/>
    </row>
    <row r="48" spans="1:12" x14ac:dyDescent="0.25">
      <c r="A48" s="72"/>
    </row>
    <row r="49" spans="1:1" x14ac:dyDescent="0.25">
      <c r="A49" s="72"/>
    </row>
    <row r="50" spans="1:1" x14ac:dyDescent="0.25">
      <c r="A50" s="72"/>
    </row>
  </sheetData>
  <autoFilter ref="A12:M34" xr:uid="{07185BBE-964A-4240-A4EF-668C08852715}"/>
  <mergeCells count="7">
    <mergeCell ref="A8:B8"/>
    <mergeCell ref="A3:B3"/>
    <mergeCell ref="A4:B4"/>
    <mergeCell ref="E4:K7"/>
    <mergeCell ref="A5:B5"/>
    <mergeCell ref="A6:B6"/>
    <mergeCell ref="A7:B7"/>
  </mergeCells>
  <pageMargins left="0.7" right="0.7" top="0.75" bottom="0.75" header="0.3" footer="0.3"/>
  <pageSetup scale="54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Christian Art Gifts</vt:lpstr>
      <vt:lpstr>HarperCollins</vt:lpstr>
      <vt:lpstr>Tyndale</vt:lpstr>
      <vt:lpstr>HarperCollins!Print_Area</vt:lpstr>
      <vt:lpstr>Tyndale!Print_Area</vt:lpstr>
      <vt:lpstr>'Christian Art Gifts'!Print_Titles</vt:lpstr>
      <vt:lpstr>HarperCollins!Print_Titles</vt:lpstr>
      <vt:lpstr>Tyndale!Print_Titles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Stock</dc:creator>
  <cp:lastModifiedBy>Brooke Koroknay</cp:lastModifiedBy>
  <cp:lastPrinted>2020-09-24T19:35:32Z</cp:lastPrinted>
  <dcterms:created xsi:type="dcterms:W3CDTF">2020-01-30T15:16:21Z</dcterms:created>
  <dcterms:modified xsi:type="dcterms:W3CDTF">2020-09-24T19:37:20Z</dcterms:modified>
</cp:coreProperties>
</file>