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P:\01 SALES FOLDER\3CATALOG DETAILS\2022\11 12 Day Sale Flyer\PO's\"/>
    </mc:Choice>
  </mc:AlternateContent>
  <xr:revisionPtr revIDLastSave="0" documentId="13_ncr:1_{516A22DF-BCB3-4533-8028-C99C0BBEBC66}" xr6:coauthVersionLast="47" xr6:coauthVersionMax="47" xr10:uidLastSave="{00000000-0000-0000-0000-000000000000}"/>
  <bookViews>
    <workbookView xWindow="22932" yWindow="696" windowWidth="23256" windowHeight="12576" activeTab="1" xr2:uid="{32F8123B-0288-46E7-A110-25117F3F71F9}"/>
  </bookViews>
  <sheets>
    <sheet name="12 Days of Christmas order" sheetId="1" r:id="rId1"/>
    <sheet name="12 Days POS"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 l="1"/>
  <c r="H20" i="2"/>
  <c r="J20" i="2" s="1"/>
  <c r="I19" i="2"/>
  <c r="H19" i="2"/>
  <c r="J19" i="2" s="1"/>
  <c r="J18" i="2"/>
  <c r="I18" i="2"/>
  <c r="H18" i="2"/>
  <c r="I17" i="2"/>
  <c r="J17" i="2" s="1"/>
  <c r="H17" i="2"/>
  <c r="I16" i="2"/>
  <c r="H16" i="2"/>
  <c r="J16" i="2" s="1"/>
  <c r="I15" i="2"/>
  <c r="H15" i="2"/>
  <c r="J15" i="2" s="1"/>
  <c r="J14" i="2"/>
  <c r="I14" i="2"/>
  <c r="H14" i="2"/>
  <c r="I13" i="2"/>
  <c r="J13" i="2" s="1"/>
  <c r="H13" i="2"/>
  <c r="B5" i="2"/>
  <c r="C29" i="1"/>
  <c r="A28" i="1"/>
  <c r="A27" i="1"/>
  <c r="A26" i="1"/>
  <c r="A25" i="1"/>
  <c r="K23" i="1"/>
  <c r="J23" i="1" s="1"/>
  <c r="H23" i="1"/>
  <c r="K22" i="1"/>
  <c r="J22" i="1" s="1"/>
  <c r="H22" i="1"/>
  <c r="K21" i="1"/>
  <c r="J21" i="1" s="1"/>
  <c r="H21" i="1"/>
  <c r="K20" i="1"/>
  <c r="J20" i="1" s="1"/>
  <c r="H20" i="1"/>
  <c r="K19" i="1"/>
  <c r="J19" i="1" s="1"/>
  <c r="H19" i="1"/>
  <c r="K18" i="1"/>
  <c r="J18" i="1" s="1"/>
  <c r="H18" i="1"/>
  <c r="K17" i="1"/>
  <c r="J17" i="1" s="1"/>
  <c r="H17" i="1"/>
  <c r="K16" i="1"/>
  <c r="J16" i="1" s="1"/>
  <c r="H16" i="1"/>
  <c r="K15" i="1"/>
  <c r="J15" i="1" s="1"/>
  <c r="H15" i="1"/>
  <c r="K14" i="1"/>
  <c r="J14" i="1" s="1"/>
  <c r="H14" i="1"/>
  <c r="K13" i="1"/>
  <c r="J13" i="1" s="1"/>
  <c r="H13" i="1"/>
  <c r="F8" i="1"/>
  <c r="F7" i="1"/>
  <c r="C7" i="1"/>
  <c r="F6" i="1"/>
  <c r="C6" i="1"/>
  <c r="C5" i="1"/>
  <c r="F3" i="1"/>
  <c r="C3" i="1"/>
  <c r="J21" i="2" l="1"/>
  <c r="J30" i="1"/>
  <c r="L13" i="1"/>
  <c r="L16" i="1"/>
  <c r="L23" i="1"/>
  <c r="L14" i="1"/>
  <c r="L15" i="1"/>
  <c r="L17" i="1"/>
  <c r="L18" i="1"/>
  <c r="L19" i="1"/>
  <c r="L20" i="1"/>
  <c r="L21" i="1"/>
  <c r="L22" i="1"/>
  <c r="C30" i="1" l="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9">
    <s v="Global BI"/>
    <s v="[CP ISBN].[CP ISBN].[CP ISBN].[9780310752806]"/>
    <s v="[CP ISBN].[CP ISBN].[CP ISBN].[CPISB Long Description]"/>
    <s v="[CP ISBN].[CP ISBN].[CP ISBN].[9781400211760]"/>
    <s v="[CP ISBN].[CP ISBN].[CP ISBN].[9781400224814]"/>
    <s v="[CP ISBN].[CP ISBN].[CP ISBN].[9780310453024]"/>
    <s v="[CP ISBN].[CP ISBN].[CP ISBN].[9781400333875]"/>
    <s v="[CP ISBN].[CP ISBN].[CP ISBN].[CPISB Pub Price]"/>
    <s v="[CP ISBN].[CP ISBN].[CP ISBN].[9781404119062]"/>
  </metadataStrings>
  <mdxMetadata count="11">
    <mdx n="0" f="p">
      <p n="1" np="2"/>
    </mdx>
    <mdx n="0" f="p">
      <p n="3" np="2"/>
    </mdx>
    <mdx n="0" f="p">
      <p n="4" np="2"/>
    </mdx>
    <mdx n="0" f="p">
      <p n="5" np="2"/>
    </mdx>
    <mdx n="0" f="p">
      <p n="6" np="2"/>
    </mdx>
    <mdx n="0" f="p">
      <p n="1" np="7"/>
    </mdx>
    <mdx n="0" f="p">
      <p n="3" np="7"/>
    </mdx>
    <mdx n="0" f="p">
      <p n="4" np="7"/>
    </mdx>
    <mdx n="0" f="p">
      <p n="8" np="7"/>
    </mdx>
    <mdx n="0" f="p">
      <p n="5" np="7"/>
    </mdx>
    <mdx n="0" f="p">
      <p n="6" np="7"/>
    </mdx>
  </mdxMetadata>
  <valueMetadata count="11">
    <bk>
      <rc t="1" v="0"/>
    </bk>
    <bk>
      <rc t="1" v="1"/>
    </bk>
    <bk>
      <rc t="1" v="2"/>
    </bk>
    <bk>
      <rc t="1" v="3"/>
    </bk>
    <bk>
      <rc t="1" v="4"/>
    </bk>
    <bk>
      <rc t="1" v="5"/>
    </bk>
    <bk>
      <rc t="1" v="6"/>
    </bk>
    <bk>
      <rc t="1" v="7"/>
    </bk>
    <bk>
      <rc t="1" v="8"/>
    </bk>
    <bk>
      <rc t="1" v="9"/>
    </bk>
    <bk>
      <rc t="1" v="10"/>
    </bk>
  </valueMetadata>
</metadata>
</file>

<file path=xl/sharedStrings.xml><?xml version="1.0" encoding="utf-8"?>
<sst xmlns="http://schemas.openxmlformats.org/spreadsheetml/2006/main" count="144" uniqueCount="105">
  <si>
    <t xml:space="preserve">Munce 12 Days of Christmas Sale </t>
  </si>
  <si>
    <t>HCCP Rep Name:</t>
  </si>
  <si>
    <t>Ship Date:</t>
  </si>
  <si>
    <t>PO #:</t>
  </si>
  <si>
    <t>Promo Start Date:</t>
  </si>
  <si>
    <t>Account Name:</t>
  </si>
  <si>
    <t>Promo End Date:</t>
  </si>
  <si>
    <t>Account Number:</t>
  </si>
  <si>
    <t>Order Due Date:</t>
  </si>
  <si>
    <t>Promo Name:</t>
  </si>
  <si>
    <t>Date Ordered:</t>
  </si>
  <si>
    <t>Promo Code:</t>
  </si>
  <si>
    <t>M12F23</t>
  </si>
  <si>
    <t>Dating:</t>
  </si>
  <si>
    <t xml:space="preserve">Promotional orders submitted by the due date listed above are eligible for 90 days' dating; orders of 30 units or more receive free freight </t>
  </si>
  <si>
    <t xml:space="preserve"> </t>
  </si>
  <si>
    <t>Qty</t>
  </si>
  <si>
    <t>ISBN</t>
  </si>
  <si>
    <t>Title</t>
  </si>
  <si>
    <t>Sale Notes</t>
  </si>
  <si>
    <t>POS credit</t>
  </si>
  <si>
    <t>Price</t>
  </si>
  <si>
    <t>Sale Price</t>
  </si>
  <si>
    <t>Discount</t>
  </si>
  <si>
    <t>Margin</t>
  </si>
  <si>
    <t>Net</t>
  </si>
  <si>
    <t>Net Sum</t>
  </si>
  <si>
    <t>9780310752806</t>
  </si>
  <si>
    <t>BEGINNERS BIBLE READ THROUGH THE BIBLE</t>
  </si>
  <si>
    <t>4 unit minimum order</t>
  </si>
  <si>
    <t>12 Days POS</t>
  </si>
  <si>
    <t>9781400211760</t>
  </si>
  <si>
    <t>GOOD BOUNDARIES AND GOODBYES</t>
  </si>
  <si>
    <t>9781400224814</t>
  </si>
  <si>
    <t>HELP IS HERE</t>
  </si>
  <si>
    <t>9781404119062</t>
  </si>
  <si>
    <t>JESUS LISTENS  CBA INDIES</t>
  </si>
  <si>
    <t>9781400235476</t>
  </si>
  <si>
    <t>Jesus Listens Note Taking Edition</t>
  </si>
  <si>
    <t>Substitute Title</t>
  </si>
  <si>
    <t>9780310453024</t>
  </si>
  <si>
    <t>NIV  LIFE APPLICATION STUDY BIBLE  THIRD EDITION</t>
  </si>
  <si>
    <t>2 unit minimum order</t>
  </si>
  <si>
    <t>9781400333875</t>
  </si>
  <si>
    <t>STORIES WE TELL</t>
  </si>
  <si>
    <t>9780310460398</t>
  </si>
  <si>
    <t>NIrV Journal The Word Double-Column Bible For Girls</t>
  </si>
  <si>
    <t>9780310461142</t>
  </si>
  <si>
    <t>NIV, LASB 3rd Edi Genuine Leather Black</t>
  </si>
  <si>
    <t>9780310458685</t>
  </si>
  <si>
    <t>NIV, The Telos Bible</t>
  </si>
  <si>
    <t>9780310458692</t>
  </si>
  <si>
    <t>NIV, The Telos Bible Leathersoft, Charcoal</t>
  </si>
  <si>
    <t>Sale Stickers</t>
  </si>
  <si>
    <t xml:space="preserve">9780310264040  </t>
  </si>
  <si>
    <t>Sale Stickers 30% Off Sheet of 14</t>
  </si>
  <si>
    <t>30% off</t>
  </si>
  <si>
    <t>9780310270089</t>
  </si>
  <si>
    <t>Sale Stickers 40% Off Sheet of 14</t>
  </si>
  <si>
    <t>40% off</t>
  </si>
  <si>
    <t xml:space="preserve">9780310208556  </t>
  </si>
  <si>
    <t>Sale Stickers $9.97 Sheet of 14</t>
  </si>
  <si>
    <t>9781404134119</t>
  </si>
  <si>
    <t>PRICE STICKER $5.00</t>
  </si>
  <si>
    <t>Total Units:</t>
  </si>
  <si>
    <t>Avg. Mar</t>
  </si>
  <si>
    <t>Total Net:</t>
  </si>
  <si>
    <t>12 Days Sale POS credits</t>
  </si>
  <si>
    <t>Credit-Back Form</t>
  </si>
  <si>
    <t>Terms:</t>
  </si>
  <si>
    <t xml:space="preserve">1. Merchandise the titles below at  recommended sale price off in a prominent location.
2. After the sale, send a report to HarperCollins Christian Publishing detailing how many units were sold at the sale price. We will credit your account as listed below for each unit sold at the suggested sale price during the selected time frame.
</t>
  </si>
  <si>
    <t>Date:</t>
  </si>
  <si>
    <t>Purchase PO #:</t>
  </si>
  <si>
    <t>Account #</t>
  </si>
  <si>
    <t>Sales Rep's Name:</t>
  </si>
  <si>
    <t>Name</t>
  </si>
  <si>
    <t>City/State/Zip:</t>
  </si>
  <si>
    <t>City,State,Zip</t>
  </si>
  <si>
    <t>Eligible Titles</t>
  </si>
  <si>
    <t>POS Qty</t>
  </si>
  <si>
    <t>Retail Price</t>
  </si>
  <si>
    <t>Purchase Discount</t>
  </si>
  <si>
    <t>POS Credit</t>
  </si>
  <si>
    <t>Purchase Net</t>
  </si>
  <si>
    <t>Final Net</t>
  </si>
  <si>
    <t>Credit Total</t>
  </si>
  <si>
    <t>16.99</t>
  </si>
  <si>
    <t>28.99</t>
  </si>
  <si>
    <t>26.99</t>
  </si>
  <si>
    <t>69.99</t>
  </si>
  <si>
    <t>31.99</t>
  </si>
  <si>
    <t xml:space="preserve">A computer POS sales report showing units sold by ISBN or cash sales receipts MUST be attached to this form and postmarked no more than 30 days after the end of the promotion to receive the credit. This form must be completely filled out to ensure proper credit to your account. </t>
  </si>
  <si>
    <t>SALESPERSON:</t>
  </si>
  <si>
    <t>DATE:</t>
  </si>
  <si>
    <t>DEALER:</t>
  </si>
  <si>
    <t xml:space="preserve">Mail this completed form along with your computer POS sales report or cash register tape to:  </t>
  </si>
  <si>
    <t>HarperCollins Christian Publishing</t>
  </si>
  <si>
    <t xml:space="preserve">Customer Service Department </t>
  </si>
  <si>
    <t>INTERNAL USE ONLY</t>
  </si>
  <si>
    <t>501 Nelson Place</t>
  </si>
  <si>
    <t>Discount Reason Code: CS</t>
  </si>
  <si>
    <t>Nashville TN, 37214</t>
  </si>
  <si>
    <t>Tracking Code: POSW14</t>
  </si>
  <si>
    <t>(must be postmarked within 30 days of promo end date)</t>
  </si>
  <si>
    <t>END/103113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</si>
</sst>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quot;$&quot;#,##0.00"/>
    <numFmt numFmtId="165"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i/>
      <sz val="11"/>
      <color theme="1"/>
      <name val="Calibri"/>
      <family val="2"/>
      <scheme val="minor"/>
    </font>
    <font>
      <b/>
      <sz val="12"/>
      <color theme="1"/>
      <name val="Calibri"/>
      <family val="2"/>
      <scheme val="minor"/>
    </font>
    <font>
      <sz val="10"/>
      <color rgb="FFFF0000"/>
      <name val="Calibri"/>
      <family val="2"/>
      <scheme val="minor"/>
    </font>
    <font>
      <sz val="11"/>
      <name val="Calibri"/>
      <family val="2"/>
      <scheme val="minor"/>
    </font>
    <font>
      <sz val="10"/>
      <name val="Arial"/>
      <family val="2"/>
    </font>
    <font>
      <b/>
      <sz val="12"/>
      <name val="Verdana"/>
      <family val="2"/>
    </font>
    <font>
      <b/>
      <sz val="14"/>
      <color theme="1"/>
      <name val="Calibri"/>
      <family val="2"/>
      <scheme val="minor"/>
    </font>
    <font>
      <sz val="10"/>
      <color theme="1"/>
      <name val="Calibri"/>
      <family val="2"/>
      <scheme val="minor"/>
    </font>
    <font>
      <sz val="10"/>
      <name val="Verdana"/>
      <family val="2"/>
    </font>
    <font>
      <sz val="8"/>
      <name val="Verdana"/>
      <family val="2"/>
    </font>
    <font>
      <b/>
      <sz val="8"/>
      <color indexed="12"/>
      <name val="Verdana"/>
      <family val="2"/>
    </font>
    <font>
      <sz val="12"/>
      <name val="Verdana"/>
      <family val="2"/>
    </font>
    <font>
      <b/>
      <sz val="11"/>
      <name val="Verdana"/>
      <family val="2"/>
    </font>
    <font>
      <sz val="11"/>
      <name val="Verdana"/>
      <family val="2"/>
    </font>
    <font>
      <b/>
      <sz val="8"/>
      <name val="Verdana"/>
      <family val="2"/>
    </font>
    <font>
      <b/>
      <u/>
      <sz val="8"/>
      <name val="Verdana"/>
      <family val="2"/>
    </font>
    <font>
      <b/>
      <sz val="11"/>
      <color indexed="16"/>
      <name val="Verdana"/>
      <family val="2"/>
    </font>
    <font>
      <b/>
      <sz val="10"/>
      <name val="Verdana"/>
      <family val="2"/>
    </font>
    <font>
      <b/>
      <sz val="12"/>
      <name val="Calibri"/>
      <family val="2"/>
      <scheme val="minor"/>
    </font>
    <font>
      <sz val="11"/>
      <color theme="1"/>
      <name val="Verdana"/>
      <family val="2"/>
    </font>
    <font>
      <b/>
      <sz val="10"/>
      <color indexed="17"/>
      <name val="Verdana"/>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indexed="43"/>
        <bgColor indexed="64"/>
      </patternFill>
    </fill>
    <fill>
      <patternFill patternType="solid">
        <fgColor indexed="22"/>
        <bgColor indexed="64"/>
      </patternFill>
    </fill>
  </fills>
  <borders count="22">
    <border>
      <left/>
      <right/>
      <top/>
      <bottom/>
      <diagonal/>
    </border>
    <border>
      <left/>
      <right/>
      <top/>
      <bottom style="medium">
        <color theme="4"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indexed="64"/>
      </bottom>
      <diagonal/>
    </border>
    <border>
      <left/>
      <right style="thick">
        <color auto="1"/>
      </right>
      <top style="thick">
        <color auto="1"/>
      </top>
      <bottom style="thick">
        <color auto="1"/>
      </bottom>
      <diagonal/>
    </border>
    <border>
      <left/>
      <right/>
      <top style="thin">
        <color indexed="64"/>
      </top>
      <bottom style="double">
        <color indexed="64"/>
      </bottom>
      <diagonal/>
    </border>
    <border>
      <left/>
      <right/>
      <top style="thin">
        <color indexed="16"/>
      </top>
      <bottom/>
      <diagonal/>
    </border>
    <border>
      <left/>
      <right/>
      <top/>
      <bottom style="thin">
        <color indexed="16"/>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16"/>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xf numFmtId="44" fontId="9" fillId="0" borderId="0" applyFont="0" applyFill="0" applyBorder="0" applyAlignment="0" applyProtection="0"/>
  </cellStyleXfs>
  <cellXfs count="199">
    <xf numFmtId="0" fontId="0" fillId="0" borderId="0" xfId="0"/>
    <xf numFmtId="0" fontId="0" fillId="0" borderId="1" xfId="0" applyBorder="1" applyAlignment="1">
      <alignment horizontal="center"/>
    </xf>
    <xf numFmtId="0" fontId="0" fillId="0" borderId="1" xfId="0" applyBorder="1"/>
    <xf numFmtId="164" fontId="0" fillId="0" borderId="1" xfId="0" applyNumberFormat="1" applyBorder="1"/>
    <xf numFmtId="10" fontId="4" fillId="0" borderId="1" xfId="0" applyNumberFormat="1" applyFont="1" applyBorder="1" applyAlignment="1">
      <alignment horizontal="right" vertical="center"/>
    </xf>
    <xf numFmtId="10" fontId="0" fillId="0" borderId="0" xfId="2" applyNumberFormat="1" applyFont="1"/>
    <xf numFmtId="44" fontId="0" fillId="0" borderId="0" xfId="1" applyFont="1"/>
    <xf numFmtId="0" fontId="0" fillId="0" borderId="0" xfId="0" applyAlignment="1">
      <alignment horizontal="center"/>
    </xf>
    <xf numFmtId="0" fontId="0" fillId="0" borderId="0" xfId="0" applyAlignment="1">
      <alignment horizontal="right"/>
    </xf>
    <xf numFmtId="0" fontId="0" fillId="0" borderId="2" xfId="0" applyBorder="1" applyAlignment="1">
      <alignment horizontal="center" vertical="center"/>
    </xf>
    <xf numFmtId="14" fontId="0" fillId="0" borderId="2" xfId="0" applyNumberFormat="1" applyBorder="1" applyAlignment="1">
      <alignment horizontal="center" vertical="center"/>
    </xf>
    <xf numFmtId="10" fontId="0" fillId="0" borderId="0" xfId="0" applyNumberFormat="1"/>
    <xf numFmtId="49" fontId="0" fillId="0" borderId="2" xfId="0" applyNumberFormat="1" applyBorder="1" applyAlignment="1">
      <alignment horizontal="center" vertical="center"/>
    </xf>
    <xf numFmtId="14" fontId="0" fillId="2" borderId="2" xfId="0" applyNumberFormat="1" applyFill="1" applyBorder="1" applyAlignment="1">
      <alignment horizontal="center" vertical="center"/>
    </xf>
    <xf numFmtId="0" fontId="5" fillId="0" borderId="0" xfId="0" applyFont="1" applyAlignment="1">
      <alignment horizontal="right"/>
    </xf>
    <xf numFmtId="0" fontId="6" fillId="0" borderId="2" xfId="0" applyFont="1" applyBorder="1" applyAlignment="1">
      <alignment horizontal="center" vertical="center"/>
    </xf>
    <xf numFmtId="164" fontId="0" fillId="0" borderId="2" xfId="0" applyNumberFormat="1" applyBorder="1" applyAlignment="1">
      <alignment horizontal="center" vertical="center"/>
    </xf>
    <xf numFmtId="0" fontId="7" fillId="0" borderId="0" xfId="0" applyFont="1" applyAlignment="1">
      <alignment horizontal="center" vertical="center" wrapText="1"/>
    </xf>
    <xf numFmtId="165" fontId="0" fillId="0" borderId="2" xfId="0" applyNumberFormat="1" applyBorder="1" applyAlignment="1">
      <alignment horizontal="center"/>
    </xf>
    <xf numFmtId="164" fontId="0" fillId="0" borderId="0" xfId="0" applyNumberFormat="1"/>
    <xf numFmtId="0" fontId="2" fillId="3" borderId="3" xfId="0" applyFont="1" applyFill="1" applyBorder="1" applyAlignment="1">
      <alignment horizontal="center"/>
    </xf>
    <xf numFmtId="0" fontId="2" fillId="3" borderId="4" xfId="0" applyFont="1" applyFill="1" applyBorder="1" applyAlignment="1">
      <alignment horizontal="center"/>
    </xf>
    <xf numFmtId="164" fontId="2" fillId="3" borderId="4" xfId="0" applyNumberFormat="1" applyFont="1" applyFill="1" applyBorder="1" applyAlignment="1">
      <alignment horizontal="center"/>
    </xf>
    <xf numFmtId="0" fontId="2" fillId="3" borderId="4" xfId="0" applyFont="1" applyFill="1" applyBorder="1" applyAlignment="1">
      <alignment horizontal="center" wrapText="1"/>
    </xf>
    <xf numFmtId="10" fontId="2" fillId="3" borderId="5" xfId="0" applyNumberFormat="1" applyFont="1" applyFill="1" applyBorder="1" applyAlignment="1">
      <alignment horizontal="center"/>
    </xf>
    <xf numFmtId="10" fontId="2" fillId="3" borderId="3" xfId="2" applyNumberFormat="1" applyFont="1" applyFill="1" applyBorder="1" applyAlignment="1">
      <alignment horizontal="center"/>
    </xf>
    <xf numFmtId="44" fontId="2" fillId="3" borderId="4" xfId="1" applyFont="1" applyFill="1" applyBorder="1" applyAlignment="1">
      <alignment horizontal="center"/>
    </xf>
    <xf numFmtId="44" fontId="2" fillId="3" borderId="5" xfId="1" applyFont="1" applyFill="1" applyBorder="1" applyAlignment="1">
      <alignment horizontal="center"/>
    </xf>
    <xf numFmtId="0" fontId="0" fillId="0" borderId="6" xfId="0" applyBorder="1" applyAlignment="1">
      <alignment horizontal="center"/>
    </xf>
    <xf numFmtId="0" fontId="0" fillId="0" borderId="6" xfId="0" applyBorder="1"/>
    <xf numFmtId="0" fontId="6" fillId="0" borderId="6" xfId="0" applyFont="1" applyBorder="1" applyAlignment="1">
      <alignment horizontal="center"/>
    </xf>
    <xf numFmtId="164" fontId="0" fillId="0" borderId="6" xfId="0" applyNumberFormat="1" applyBorder="1"/>
    <xf numFmtId="10" fontId="0" fillId="0" borderId="6" xfId="0" applyNumberFormat="1" applyBorder="1"/>
    <xf numFmtId="10" fontId="0" fillId="0" borderId="6" xfId="2" applyNumberFormat="1" applyFont="1" applyBorder="1"/>
    <xf numFmtId="44" fontId="0" fillId="0" borderId="6" xfId="1" applyFont="1" applyBorder="1"/>
    <xf numFmtId="0" fontId="0" fillId="0" borderId="2" xfId="0" applyBorder="1" applyAlignment="1">
      <alignment horizontal="center"/>
    </xf>
    <xf numFmtId="49" fontId="0" fillId="0" borderId="2" xfId="0" quotePrefix="1" applyNumberFormat="1" applyBorder="1" applyAlignment="1">
      <alignment horizontal="left"/>
    </xf>
    <xf numFmtId="0" fontId="8" fillId="0" borderId="2" xfId="0" applyFont="1" applyBorder="1" applyAlignment="1">
      <alignment wrapText="1"/>
    </xf>
    <xf numFmtId="0" fontId="0" fillId="0" borderId="2" xfId="0" applyBorder="1" applyAlignment="1">
      <alignment horizontal="center" vertical="center" wrapText="1"/>
    </xf>
    <xf numFmtId="0" fontId="8" fillId="0" borderId="2" xfId="0" applyFont="1" applyBorder="1" applyAlignment="1">
      <alignment horizontal="center" vertical="center" wrapText="1"/>
    </xf>
    <xf numFmtId="43" fontId="0" fillId="0" borderId="2" xfId="1" applyNumberFormat="1" applyFont="1" applyBorder="1"/>
    <xf numFmtId="44" fontId="0" fillId="0" borderId="2" xfId="1" applyFont="1" applyFill="1" applyBorder="1" applyAlignment="1">
      <alignment horizontal="center"/>
    </xf>
    <xf numFmtId="165" fontId="0" fillId="0" borderId="2" xfId="2" applyNumberFormat="1" applyFont="1" applyFill="1" applyBorder="1"/>
    <xf numFmtId="10" fontId="0" fillId="0" borderId="2" xfId="2" applyNumberFormat="1" applyFont="1" applyBorder="1"/>
    <xf numFmtId="44" fontId="0" fillId="0" borderId="2" xfId="1" applyFont="1" applyBorder="1"/>
    <xf numFmtId="0" fontId="0" fillId="0" borderId="7" xfId="0" applyBorder="1" applyAlignment="1">
      <alignment horizontal="center"/>
    </xf>
    <xf numFmtId="49" fontId="0" fillId="0" borderId="7" xfId="0" applyNumberFormat="1" applyBorder="1" applyAlignment="1">
      <alignment horizontal="left"/>
    </xf>
    <xf numFmtId="0" fontId="0" fillId="0" borderId="7" xfId="0" applyBorder="1" applyAlignment="1">
      <alignment wrapText="1"/>
    </xf>
    <xf numFmtId="0" fontId="0" fillId="0" borderId="7" xfId="0" applyBorder="1" applyAlignment="1">
      <alignment horizontal="center" vertical="center" wrapText="1"/>
    </xf>
    <xf numFmtId="0" fontId="8" fillId="0" borderId="7" xfId="0" applyFont="1" applyBorder="1" applyAlignment="1">
      <alignment horizontal="center" vertical="center" wrapText="1"/>
    </xf>
    <xf numFmtId="43" fontId="0" fillId="0" borderId="7" xfId="1" applyNumberFormat="1" applyFont="1" applyBorder="1"/>
    <xf numFmtId="44" fontId="0" fillId="0" borderId="7" xfId="1" applyFont="1" applyFill="1" applyBorder="1" applyAlignment="1">
      <alignment horizontal="center"/>
    </xf>
    <xf numFmtId="165" fontId="0" fillId="0" borderId="7" xfId="2" applyNumberFormat="1" applyFont="1" applyFill="1" applyBorder="1"/>
    <xf numFmtId="10" fontId="0" fillId="0" borderId="7" xfId="2" applyNumberFormat="1" applyFont="1" applyBorder="1"/>
    <xf numFmtId="44" fontId="0" fillId="0" borderId="7" xfId="1" applyFont="1" applyBorder="1"/>
    <xf numFmtId="0" fontId="10" fillId="0" borderId="0" xfId="3" applyFont="1" applyAlignment="1">
      <alignment vertical="center"/>
    </xf>
    <xf numFmtId="0" fontId="0" fillId="0" borderId="12" xfId="0" applyBorder="1" applyAlignment="1">
      <alignment horizontal="center"/>
    </xf>
    <xf numFmtId="49" fontId="0" fillId="0" borderId="12" xfId="0" quotePrefix="1" applyNumberFormat="1" applyBorder="1" applyAlignment="1">
      <alignment horizontal="left"/>
    </xf>
    <xf numFmtId="0" fontId="8" fillId="0" borderId="12" xfId="0" applyFont="1" applyBorder="1" applyAlignment="1">
      <alignment wrapText="1"/>
    </xf>
    <xf numFmtId="0" fontId="0" fillId="0" borderId="12" xfId="0" applyBorder="1" applyAlignment="1">
      <alignment horizontal="center" vertical="center" wrapText="1"/>
    </xf>
    <xf numFmtId="0" fontId="8" fillId="0" borderId="12" xfId="0" applyFont="1" applyBorder="1" applyAlignment="1">
      <alignment horizontal="center" vertical="center" wrapText="1"/>
    </xf>
    <xf numFmtId="43" fontId="0" fillId="0" borderId="12" xfId="1" applyNumberFormat="1" applyFont="1" applyBorder="1"/>
    <xf numFmtId="44" fontId="0" fillId="0" borderId="12" xfId="1" applyFont="1" applyFill="1" applyBorder="1" applyAlignment="1">
      <alignment horizontal="center"/>
    </xf>
    <xf numFmtId="165" fontId="0" fillId="0" borderId="12" xfId="2" applyNumberFormat="1" applyFont="1" applyFill="1" applyBorder="1"/>
    <xf numFmtId="10" fontId="0" fillId="0" borderId="12" xfId="2" applyNumberFormat="1" applyFont="1" applyBorder="1"/>
    <xf numFmtId="44" fontId="0" fillId="0" borderId="12" xfId="1" applyFont="1" applyBorder="1"/>
    <xf numFmtId="0" fontId="8" fillId="0" borderId="2" xfId="0" applyFont="1" applyBorder="1" applyAlignment="1">
      <alignment horizontal="center"/>
    </xf>
    <xf numFmtId="49" fontId="8" fillId="0" borderId="2" xfId="0" quotePrefix="1" applyNumberFormat="1" applyFont="1" applyBorder="1"/>
    <xf numFmtId="43" fontId="8" fillId="0" borderId="2" xfId="1" applyNumberFormat="1" applyFont="1" applyBorder="1"/>
    <xf numFmtId="44" fontId="8" fillId="0" borderId="2" xfId="1" applyFont="1" applyFill="1" applyBorder="1" applyAlignment="1">
      <alignment horizontal="center"/>
    </xf>
    <xf numFmtId="165" fontId="8" fillId="0" borderId="2" xfId="2" applyNumberFormat="1" applyFont="1" applyFill="1" applyBorder="1"/>
    <xf numFmtId="0" fontId="8" fillId="0" borderId="0" xfId="0" applyFont="1"/>
    <xf numFmtId="10" fontId="8" fillId="0" borderId="2" xfId="2" applyNumberFormat="1" applyFont="1" applyBorder="1"/>
    <xf numFmtId="44" fontId="8" fillId="0" borderId="2" xfId="1" applyFont="1" applyBorder="1"/>
    <xf numFmtId="0" fontId="8" fillId="0" borderId="2" xfId="0" applyFont="1" applyBorder="1" applyAlignment="1">
      <alignment horizontal="center" vertical="center"/>
    </xf>
    <xf numFmtId="0" fontId="0" fillId="0" borderId="2" xfId="0" quotePrefix="1" applyBorder="1"/>
    <xf numFmtId="0" fontId="0" fillId="0" borderId="2" xfId="0" applyBorder="1"/>
    <xf numFmtId="43" fontId="0" fillId="0" borderId="2" xfId="0" applyNumberFormat="1" applyBorder="1"/>
    <xf numFmtId="44" fontId="0" fillId="0" borderId="2" xfId="1" applyFont="1" applyBorder="1" applyAlignment="1">
      <alignment horizontal="center"/>
    </xf>
    <xf numFmtId="10" fontId="0" fillId="0" borderId="2" xfId="0" applyNumberFormat="1" applyBorder="1"/>
    <xf numFmtId="0" fontId="3" fillId="0" borderId="2" xfId="0" applyFont="1" applyBorder="1"/>
    <xf numFmtId="0" fontId="0" fillId="0" borderId="0" xfId="0" applyAlignment="1">
      <alignment horizontal="center" vertical="center"/>
    </xf>
    <xf numFmtId="0" fontId="5" fillId="0" borderId="13" xfId="0" applyFont="1" applyBorder="1" applyAlignment="1">
      <alignment horizontal="right" vertical="center"/>
    </xf>
    <xf numFmtId="0" fontId="11" fillId="0" borderId="0" xfId="0" applyFont="1" applyAlignment="1">
      <alignment horizontal="left" vertical="center"/>
    </xf>
    <xf numFmtId="164" fontId="0" fillId="0" borderId="0" xfId="0" applyNumberFormat="1" applyAlignment="1">
      <alignment vertical="center"/>
    </xf>
    <xf numFmtId="10" fontId="0" fillId="0" borderId="0" xfId="0" applyNumberFormat="1" applyAlignment="1">
      <alignment vertical="center"/>
    </xf>
    <xf numFmtId="0" fontId="0" fillId="0" borderId="0" xfId="0" applyAlignment="1">
      <alignment vertical="center"/>
    </xf>
    <xf numFmtId="10" fontId="12" fillId="0" borderId="0" xfId="2" applyNumberFormat="1" applyFont="1" applyAlignment="1">
      <alignment horizontal="right" vertical="center"/>
    </xf>
    <xf numFmtId="44" fontId="0" fillId="0" borderId="0" xfId="1" applyFont="1" applyAlignment="1">
      <alignment vertical="center"/>
    </xf>
    <xf numFmtId="0" fontId="5" fillId="0" borderId="0" xfId="0" applyFont="1" applyAlignment="1">
      <alignment horizontal="right" vertical="center"/>
    </xf>
    <xf numFmtId="164" fontId="11" fillId="0" borderId="0" xfId="0" applyNumberFormat="1" applyFont="1" applyAlignment="1">
      <alignment horizontal="left" vertical="center"/>
    </xf>
    <xf numFmtId="0" fontId="0" fillId="4" borderId="8" xfId="0" applyFill="1" applyBorder="1" applyAlignment="1">
      <alignment horizontal="center"/>
    </xf>
    <xf numFmtId="49" fontId="0" fillId="4" borderId="9" xfId="0" applyNumberFormat="1" applyFill="1" applyBorder="1" applyAlignment="1">
      <alignment horizontal="left"/>
    </xf>
    <xf numFmtId="0" fontId="0" fillId="4" borderId="9" xfId="0" applyFill="1" applyBorder="1" applyAlignment="1">
      <alignment wrapText="1"/>
    </xf>
    <xf numFmtId="0" fontId="0" fillId="4" borderId="9" xfId="0" applyFill="1" applyBorder="1" applyAlignment="1">
      <alignment horizontal="center" vertical="center" wrapText="1"/>
    </xf>
    <xf numFmtId="0" fontId="8" fillId="4" borderId="9" xfId="0" applyFont="1" applyFill="1" applyBorder="1" applyAlignment="1">
      <alignment horizontal="center" vertical="center" wrapText="1"/>
    </xf>
    <xf numFmtId="43" fontId="0" fillId="4" borderId="9" xfId="1" applyNumberFormat="1" applyFont="1" applyFill="1" applyBorder="1"/>
    <xf numFmtId="44" fontId="0" fillId="4" borderId="9" xfId="1" applyFont="1" applyFill="1" applyBorder="1" applyAlignment="1">
      <alignment horizontal="center"/>
    </xf>
    <xf numFmtId="165" fontId="0" fillId="4" borderId="9" xfId="2" applyNumberFormat="1" applyFont="1" applyFill="1" applyBorder="1"/>
    <xf numFmtId="0" fontId="0" fillId="4" borderId="10" xfId="0" applyFill="1" applyBorder="1"/>
    <xf numFmtId="10" fontId="0" fillId="4" borderId="9" xfId="2" applyNumberFormat="1" applyFont="1" applyFill="1" applyBorder="1"/>
    <xf numFmtId="44" fontId="0" fillId="4" borderId="9" xfId="1" applyFont="1" applyFill="1" applyBorder="1"/>
    <xf numFmtId="44" fontId="0" fillId="4" borderId="11" xfId="1" applyFont="1" applyFill="1" applyBorder="1"/>
    <xf numFmtId="0" fontId="10" fillId="4" borderId="0" xfId="3" applyFont="1" applyFill="1" applyAlignment="1">
      <alignment vertical="center"/>
    </xf>
    <xf numFmtId="0" fontId="0" fillId="4" borderId="0" xfId="0" applyFill="1"/>
    <xf numFmtId="0" fontId="4" fillId="0" borderId="0" xfId="0" applyFont="1" applyAlignment="1">
      <alignment horizontal="right" vertical="center"/>
    </xf>
    <xf numFmtId="0" fontId="4" fillId="0" borderId="1" xfId="0" applyFont="1" applyBorder="1" applyAlignment="1">
      <alignment horizontal="right" vertical="center"/>
    </xf>
    <xf numFmtId="0" fontId="13" fillId="0" borderId="0" xfId="3" applyFont="1"/>
    <xf numFmtId="1" fontId="17" fillId="0" borderId="0" xfId="3" applyNumberFormat="1" applyFont="1" applyAlignment="1">
      <alignment horizontal="right" vertical="top"/>
    </xf>
    <xf numFmtId="0" fontId="18" fillId="0" borderId="0" xfId="3" applyFont="1" applyAlignment="1">
      <alignment horizontal="left" vertical="top" wrapText="1"/>
    </xf>
    <xf numFmtId="1" fontId="19" fillId="0" borderId="0" xfId="3" applyNumberFormat="1" applyFont="1" applyAlignment="1">
      <alignment horizontal="right"/>
    </xf>
    <xf numFmtId="14" fontId="14" fillId="5" borderId="14" xfId="3" applyNumberFormat="1" applyFont="1" applyFill="1" applyBorder="1" applyAlignment="1" applyProtection="1">
      <alignment horizontal="left"/>
      <protection locked="0"/>
    </xf>
    <xf numFmtId="0" fontId="16" fillId="5" borderId="14" xfId="3" applyFont="1" applyFill="1" applyBorder="1"/>
    <xf numFmtId="7" fontId="19" fillId="0" borderId="0" xfId="3" applyNumberFormat="1" applyFont="1" applyAlignment="1">
      <alignment horizontal="right"/>
    </xf>
    <xf numFmtId="0" fontId="14" fillId="5" borderId="14" xfId="3" applyFont="1" applyFill="1" applyBorder="1" applyAlignment="1" applyProtection="1">
      <alignment horizontal="left"/>
      <protection locked="0"/>
    </xf>
    <xf numFmtId="0" fontId="16" fillId="0" borderId="0" xfId="3" applyFont="1"/>
    <xf numFmtId="0" fontId="14" fillId="0" borderId="0" xfId="3" applyFont="1" applyAlignment="1">
      <alignment horizontal="right"/>
    </xf>
    <xf numFmtId="0" fontId="14" fillId="0" borderId="0" xfId="3" applyFont="1"/>
    <xf numFmtId="14" fontId="14" fillId="0" borderId="0" xfId="3" applyNumberFormat="1" applyFont="1" applyAlignment="1" applyProtection="1">
      <alignment horizontal="left"/>
      <protection locked="0"/>
    </xf>
    <xf numFmtId="7" fontId="20" fillId="0" borderId="0" xfId="3" applyNumberFormat="1" applyFont="1" applyAlignment="1">
      <alignment horizontal="left"/>
    </xf>
    <xf numFmtId="7" fontId="19" fillId="0" borderId="0" xfId="3" applyNumberFormat="1" applyFont="1" applyAlignment="1">
      <alignment horizontal="right"/>
    </xf>
    <xf numFmtId="1" fontId="14" fillId="5" borderId="14" xfId="3" applyNumberFormat="1" applyFont="1" applyFill="1" applyBorder="1" applyAlignment="1" applyProtection="1">
      <alignment horizontal="left"/>
      <protection locked="0"/>
    </xf>
    <xf numFmtId="0" fontId="20" fillId="0" borderId="0" xfId="3" applyFont="1" applyAlignment="1">
      <alignment horizontal="left"/>
    </xf>
    <xf numFmtId="1" fontId="14" fillId="0" borderId="0" xfId="3" applyNumberFormat="1" applyFont="1" applyAlignment="1">
      <alignment horizontal="center"/>
    </xf>
    <xf numFmtId="49" fontId="15" fillId="0" borderId="0" xfId="3" applyNumberFormat="1" applyFont="1" applyAlignment="1">
      <alignment horizontal="center"/>
    </xf>
    <xf numFmtId="0" fontId="15" fillId="0" borderId="0" xfId="3" applyFont="1"/>
    <xf numFmtId="7" fontId="14" fillId="0" borderId="0" xfId="4" applyNumberFormat="1" applyFont="1" applyBorder="1" applyAlignment="1">
      <alignment horizontal="left"/>
    </xf>
    <xf numFmtId="7" fontId="14" fillId="0" borderId="0" xfId="4" applyNumberFormat="1" applyFont="1" applyFill="1" applyBorder="1" applyAlignment="1">
      <alignment horizontal="left"/>
    </xf>
    <xf numFmtId="10" fontId="14" fillId="0" borderId="0" xfId="3" applyNumberFormat="1" applyFont="1" applyAlignment="1">
      <alignment horizontal="left"/>
    </xf>
    <xf numFmtId="0" fontId="22" fillId="6" borderId="0" xfId="3" applyFont="1" applyFill="1" applyAlignment="1">
      <alignment horizontal="center" vertical="center" wrapText="1"/>
    </xf>
    <xf numFmtId="0" fontId="13" fillId="0" borderId="0" xfId="3" applyFont="1" applyAlignment="1">
      <alignment vertical="center"/>
    </xf>
    <xf numFmtId="49" fontId="0" fillId="0" borderId="7" xfId="0" quotePrefix="1" applyNumberFormat="1" applyBorder="1" applyAlignment="1">
      <alignment horizontal="left"/>
    </xf>
    <xf numFmtId="0" fontId="8" fillId="0" borderId="7" xfId="0" applyFont="1" applyBorder="1" applyAlignment="1">
      <alignment wrapText="1"/>
    </xf>
    <xf numFmtId="0" fontId="8" fillId="5" borderId="0" xfId="3" applyFont="1" applyFill="1" applyAlignment="1">
      <alignment horizontal="center" vertical="center"/>
    </xf>
    <xf numFmtId="164" fontId="8" fillId="0" borderId="0" xfId="3" applyNumberFormat="1" applyFont="1" applyAlignment="1">
      <alignment horizontal="center" vertical="center"/>
    </xf>
    <xf numFmtId="9" fontId="8" fillId="5" borderId="0" xfId="3" applyNumberFormat="1" applyFont="1" applyFill="1" applyAlignment="1">
      <alignment horizontal="center" vertical="center"/>
    </xf>
    <xf numFmtId="9" fontId="8" fillId="0" borderId="0" xfId="3" applyNumberFormat="1" applyFont="1" applyAlignment="1">
      <alignment horizontal="center" vertical="center"/>
    </xf>
    <xf numFmtId="7" fontId="8" fillId="0" borderId="0" xfId="3" applyNumberFormat="1" applyFont="1" applyAlignment="1">
      <alignment horizontal="center" vertical="center"/>
    </xf>
    <xf numFmtId="7" fontId="8" fillId="0" borderId="13" xfId="3" applyNumberFormat="1" applyFont="1" applyBorder="1" applyAlignment="1">
      <alignment vertical="center"/>
    </xf>
    <xf numFmtId="49" fontId="6" fillId="0" borderId="8" xfId="0" quotePrefix="1" applyNumberFormat="1" applyFont="1" applyBorder="1" applyAlignment="1">
      <alignment horizontal="left"/>
    </xf>
    <xf numFmtId="0" fontId="23" fillId="0" borderId="9" xfId="0" applyFont="1" applyBorder="1" applyAlignment="1">
      <alignment wrapText="1"/>
    </xf>
    <xf numFmtId="0" fontId="23" fillId="5" borderId="10" xfId="3" applyFont="1" applyFill="1" applyBorder="1" applyAlignment="1">
      <alignment horizontal="center" vertical="center"/>
    </xf>
    <xf numFmtId="164" fontId="23" fillId="0" borderId="10" xfId="3" applyNumberFormat="1" applyFont="1" applyBorder="1" applyAlignment="1">
      <alignment horizontal="center" vertical="center"/>
    </xf>
    <xf numFmtId="9" fontId="23" fillId="5" borderId="10" xfId="3" applyNumberFormat="1" applyFont="1" applyFill="1" applyBorder="1" applyAlignment="1">
      <alignment horizontal="center" vertical="center"/>
    </xf>
    <xf numFmtId="9" fontId="23" fillId="0" borderId="10" xfId="3" applyNumberFormat="1" applyFont="1" applyBorder="1" applyAlignment="1">
      <alignment horizontal="center" vertical="center"/>
    </xf>
    <xf numFmtId="7" fontId="23" fillId="0" borderId="10" xfId="3" applyNumberFormat="1" applyFont="1" applyBorder="1" applyAlignment="1">
      <alignment horizontal="center" vertical="center"/>
    </xf>
    <xf numFmtId="7" fontId="23" fillId="0" borderId="15" xfId="3" applyNumberFormat="1" applyFont="1" applyBorder="1" applyAlignment="1">
      <alignment vertical="center"/>
    </xf>
    <xf numFmtId="49" fontId="13" fillId="0" borderId="0" xfId="3" applyNumberFormat="1" applyFont="1" applyAlignment="1">
      <alignment horizontal="center"/>
    </xf>
    <xf numFmtId="0" fontId="13" fillId="0" borderId="0" xfId="3" applyFont="1" applyAlignment="1">
      <alignment horizontal="center"/>
    </xf>
    <xf numFmtId="164" fontId="13" fillId="0" borderId="0" xfId="3" applyNumberFormat="1" applyFont="1" applyAlignment="1">
      <alignment horizontal="center"/>
    </xf>
    <xf numFmtId="10" fontId="13" fillId="0" borderId="0" xfId="3" applyNumberFormat="1" applyFont="1" applyAlignment="1">
      <alignment horizontal="center"/>
    </xf>
    <xf numFmtId="7" fontId="13" fillId="0" borderId="0" xfId="3" applyNumberFormat="1" applyFont="1" applyAlignment="1">
      <alignment horizontal="center"/>
    </xf>
    <xf numFmtId="7" fontId="22" fillId="0" borderId="16" xfId="3" applyNumberFormat="1" applyFont="1" applyBorder="1"/>
    <xf numFmtId="7" fontId="13" fillId="0" borderId="0" xfId="3" applyNumberFormat="1" applyFont="1"/>
    <xf numFmtId="0" fontId="13" fillId="0" borderId="0" xfId="3" applyFont="1" applyAlignment="1">
      <alignment horizontal="left" wrapText="1"/>
    </xf>
    <xf numFmtId="1" fontId="13" fillId="0" borderId="0" xfId="3" applyNumberFormat="1" applyFont="1" applyAlignment="1">
      <alignment horizontal="left" wrapText="1"/>
    </xf>
    <xf numFmtId="0" fontId="13" fillId="0" borderId="0" xfId="3" applyFont="1" applyAlignment="1">
      <alignment horizontal="right"/>
    </xf>
    <xf numFmtId="1" fontId="22" fillId="0" borderId="0" xfId="3" applyNumberFormat="1" applyFont="1" applyAlignment="1">
      <alignment horizontal="right"/>
    </xf>
    <xf numFmtId="164" fontId="22" fillId="0" borderId="0" xfId="3" applyNumberFormat="1" applyFont="1" applyAlignment="1">
      <alignment horizontal="right"/>
    </xf>
    <xf numFmtId="1" fontId="25" fillId="0" borderId="0" xfId="3" applyNumberFormat="1" applyFont="1"/>
    <xf numFmtId="1" fontId="13" fillId="0" borderId="0" xfId="3" applyNumberFormat="1" applyFont="1"/>
    <xf numFmtId="0" fontId="14" fillId="6" borderId="0" xfId="3" applyFont="1" applyFill="1"/>
    <xf numFmtId="0" fontId="13" fillId="6" borderId="0" xfId="3" applyFont="1" applyFill="1"/>
    <xf numFmtId="1" fontId="22" fillId="0" borderId="0" xfId="3" applyNumberFormat="1" applyFont="1"/>
    <xf numFmtId="9" fontId="0" fillId="0" borderId="0" xfId="2" applyFont="1"/>
    <xf numFmtId="1" fontId="14" fillId="0" borderId="17" xfId="3" applyNumberFormat="1" applyFont="1" applyBorder="1" applyAlignment="1">
      <alignment horizontal="center"/>
    </xf>
    <xf numFmtId="49" fontId="15" fillId="0" borderId="17" xfId="3" applyNumberFormat="1" applyFont="1" applyBorder="1" applyAlignment="1">
      <alignment horizontal="center"/>
    </xf>
    <xf numFmtId="0" fontId="15" fillId="0" borderId="17" xfId="3" applyFont="1" applyBorder="1"/>
    <xf numFmtId="7" fontId="16" fillId="0" borderId="17" xfId="4" applyNumberFormat="1" applyFont="1" applyBorder="1" applyAlignment="1">
      <alignment horizontal="left"/>
    </xf>
    <xf numFmtId="7" fontId="16" fillId="0" borderId="17" xfId="4" applyNumberFormat="1" applyFont="1" applyFill="1" applyBorder="1" applyAlignment="1">
      <alignment horizontal="left"/>
    </xf>
    <xf numFmtId="10" fontId="13" fillId="0" borderId="17" xfId="3" applyNumberFormat="1" applyFont="1" applyBorder="1" applyAlignment="1">
      <alignment horizontal="left"/>
    </xf>
    <xf numFmtId="1" fontId="21" fillId="6" borderId="17" xfId="3" applyNumberFormat="1" applyFont="1" applyFill="1" applyBorder="1" applyAlignment="1">
      <alignment horizontal="center" wrapText="1"/>
    </xf>
    <xf numFmtId="0" fontId="22" fillId="6" borderId="18" xfId="3" applyFont="1" applyFill="1" applyBorder="1" applyAlignment="1">
      <alignment horizontal="center" vertical="center" wrapText="1"/>
    </xf>
    <xf numFmtId="49" fontId="0" fillId="0" borderId="19" xfId="0" quotePrefix="1" applyNumberFormat="1" applyBorder="1" applyAlignment="1">
      <alignment horizontal="left"/>
    </xf>
    <xf numFmtId="0" fontId="8" fillId="0" borderId="19" xfId="0" applyFont="1" applyBorder="1" applyAlignment="1">
      <alignment wrapText="1"/>
    </xf>
    <xf numFmtId="0" fontId="8" fillId="5" borderId="14" xfId="3" applyFont="1" applyFill="1" applyBorder="1" applyAlignment="1">
      <alignment horizontal="center" vertical="center"/>
    </xf>
    <xf numFmtId="164" fontId="8" fillId="0" borderId="14" xfId="3" applyNumberFormat="1" applyFont="1" applyBorder="1" applyAlignment="1">
      <alignment horizontal="center" vertical="center"/>
    </xf>
    <xf numFmtId="9" fontId="8" fillId="5" borderId="14" xfId="3" applyNumberFormat="1" applyFont="1" applyFill="1" applyBorder="1" applyAlignment="1">
      <alignment horizontal="center" vertical="center"/>
    </xf>
    <xf numFmtId="9" fontId="8" fillId="0" borderId="14" xfId="3" applyNumberFormat="1" applyFont="1" applyBorder="1" applyAlignment="1">
      <alignment horizontal="center" vertical="center"/>
    </xf>
    <xf numFmtId="7" fontId="8" fillId="0" borderId="14" xfId="3" applyNumberFormat="1" applyFont="1" applyBorder="1" applyAlignment="1">
      <alignment horizontal="center" vertical="center"/>
    </xf>
    <xf numFmtId="7" fontId="8" fillId="0" borderId="20" xfId="3" applyNumberFormat="1" applyFont="1" applyBorder="1" applyAlignment="1">
      <alignment vertical="center"/>
    </xf>
    <xf numFmtId="49" fontId="0" fillId="0" borderId="19" xfId="0" applyNumberFormat="1" applyBorder="1" applyAlignment="1">
      <alignment horizontal="left"/>
    </xf>
    <xf numFmtId="0" fontId="0" fillId="0" borderId="19" xfId="0" applyBorder="1" applyAlignment="1">
      <alignment wrapText="1"/>
    </xf>
    <xf numFmtId="7" fontId="8" fillId="0" borderId="14" xfId="3" applyNumberFormat="1" applyFont="1" applyBorder="1" applyAlignment="1">
      <alignment vertical="center"/>
    </xf>
    <xf numFmtId="49" fontId="0" fillId="0" borderId="19" xfId="0" quotePrefix="1" applyNumberFormat="1" applyBorder="1"/>
    <xf numFmtId="49" fontId="24" fillId="0" borderId="19" xfId="0" quotePrefix="1" applyNumberFormat="1" applyFont="1" applyBorder="1"/>
    <xf numFmtId="0" fontId="24" fillId="0" borderId="19" xfId="0" quotePrefix="1" applyFont="1" applyBorder="1"/>
    <xf numFmtId="10" fontId="8" fillId="0" borderId="14" xfId="3" applyNumberFormat="1" applyFont="1" applyBorder="1" applyAlignment="1">
      <alignment horizontal="center" vertical="center"/>
    </xf>
    <xf numFmtId="0" fontId="13" fillId="0" borderId="21" xfId="3" applyFont="1" applyBorder="1" applyAlignment="1">
      <alignment horizontal="left" vertical="center" wrapText="1"/>
    </xf>
    <xf numFmtId="0" fontId="13" fillId="5" borderId="14" xfId="3" applyFont="1" applyFill="1" applyBorder="1" applyAlignment="1">
      <alignment horizontal="left"/>
    </xf>
    <xf numFmtId="10" fontId="13" fillId="5" borderId="14" xfId="3" applyNumberFormat="1" applyFont="1" applyFill="1" applyBorder="1" applyAlignment="1">
      <alignment horizontal="left"/>
    </xf>
    <xf numFmtId="0" fontId="13" fillId="5" borderId="20" xfId="3" applyFont="1" applyFill="1" applyBorder="1" applyAlignment="1">
      <alignment horizontal="left"/>
    </xf>
    <xf numFmtId="10" fontId="13" fillId="5" borderId="20" xfId="3" applyNumberFormat="1" applyFont="1" applyFill="1" applyBorder="1" applyAlignment="1">
      <alignment horizontal="left"/>
    </xf>
    <xf numFmtId="1" fontId="16" fillId="0" borderId="18" xfId="3" applyNumberFormat="1" applyFont="1" applyBorder="1" applyAlignment="1">
      <alignment horizontal="center"/>
    </xf>
    <xf numFmtId="1" fontId="16" fillId="0" borderId="18" xfId="3" applyNumberFormat="1" applyFont="1" applyBorder="1"/>
    <xf numFmtId="0" fontId="16" fillId="0" borderId="18" xfId="3" applyFont="1" applyBorder="1"/>
    <xf numFmtId="44" fontId="16" fillId="0" borderId="18" xfId="4" applyFont="1" applyFill="1" applyBorder="1"/>
    <xf numFmtId="10" fontId="16" fillId="0" borderId="18" xfId="3" applyNumberFormat="1" applyFont="1" applyBorder="1" applyAlignment="1">
      <alignment horizontal="center"/>
    </xf>
    <xf numFmtId="9" fontId="16" fillId="0" borderId="18" xfId="3" applyNumberFormat="1" applyFont="1" applyBorder="1" applyAlignment="1">
      <alignment horizontal="center"/>
    </xf>
  </cellXfs>
  <cellStyles count="5">
    <cellStyle name="Currency" xfId="1" builtinId="4"/>
    <cellStyle name="Currency 2 4" xfId="4" xr:uid="{6A580C50-0757-4368-8832-5ED65ED8D2BB}"/>
    <cellStyle name="Normal" xfId="0" builtinId="0"/>
    <cellStyle name="Normal 2 2 2" xfId="3" xr:uid="{C8302B42-D552-49BA-B19C-B6E68A03C685}"/>
    <cellStyle name="Percent" xfId="2" builtinId="5"/>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194310</xdr:colOff>
      <xdr:row>0</xdr:row>
      <xdr:rowOff>0</xdr:rowOff>
    </xdr:from>
    <xdr:to>
      <xdr:col>2</xdr:col>
      <xdr:colOff>1238885</xdr:colOff>
      <xdr:row>1</xdr:row>
      <xdr:rowOff>169543</xdr:rowOff>
    </xdr:to>
    <xdr:pic>
      <xdr:nvPicPr>
        <xdr:cNvPr id="2" name="Picture 1" descr="Description: HCP_CPD_Umbrella_logo4sig">
          <a:extLst>
            <a:ext uri="{FF2B5EF4-FFF2-40B4-BE49-F238E27FC236}">
              <a16:creationId xmlns:a16="http://schemas.microsoft.com/office/drawing/2014/main" id="{9AB21012-A5D7-42D3-871E-F0467BB16A9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94310" y="0"/>
          <a:ext cx="2469515" cy="44386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133350</xdr:rowOff>
    </xdr:from>
    <xdr:ext cx="2428875" cy="285750"/>
    <xdr:pic>
      <xdr:nvPicPr>
        <xdr:cNvPr id="3" name="Picture 2" descr="Description: HCP_CPD_Umbrella_logo4sig">
          <a:extLst>
            <a:ext uri="{FF2B5EF4-FFF2-40B4-BE49-F238E27FC236}">
              <a16:creationId xmlns:a16="http://schemas.microsoft.com/office/drawing/2014/main" id="{BAE1E0BA-5402-49FE-89EB-08B251DB930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133350"/>
          <a:ext cx="2428875" cy="28575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ri\AppData\Local\Microsoft\Windows\INetCache\Content.Outlook\32LUMOMN\HCCP%20July%20to%20Dec%2022%20Order%20Form%20Final%20Updated%2011.2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 INFO"/>
      <sheetName val="Munce Fall"/>
      <sheetName val="Munce Harvest Flyer"/>
      <sheetName val="12 Days of Christmas"/>
      <sheetName val="12 Days POS"/>
      <sheetName val="Munce 2 Day Sale"/>
      <sheetName val="2 Day POS"/>
      <sheetName val="Munce Christmas Catalog"/>
      <sheetName val="Munce Christmas Flyer"/>
      <sheetName val="Munce Countdown To Christmas"/>
      <sheetName val="Dec POS Form"/>
    </sheetNames>
    <sheetDataSet>
      <sheetData sheetId="0">
        <row r="2">
          <cell r="D2" t="str">
            <v>Shawn LeBar - 27107</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4CB82-5B19-42B2-8B6D-E2461757F07C}">
  <sheetPr>
    <pageSetUpPr fitToPage="1"/>
  </sheetPr>
  <dimension ref="A1:O30"/>
  <sheetViews>
    <sheetView topLeftCell="A26" workbookViewId="0">
      <selection activeCell="O1" sqref="A1:O31"/>
    </sheetView>
  </sheetViews>
  <sheetFormatPr defaultRowHeight="14.4" x14ac:dyDescent="0.3"/>
  <cols>
    <col min="1" max="1" width="6.109375" style="7" bestFit="1" customWidth="1"/>
    <col min="2" max="2" width="14.6640625" customWidth="1"/>
    <col min="3" max="3" width="51" customWidth="1"/>
    <col min="4" max="4" width="20.33203125" style="7" customWidth="1"/>
    <col min="5" max="5" width="17.109375" style="7" customWidth="1"/>
    <col min="6" max="6" width="10.109375" style="19" customWidth="1"/>
    <col min="7" max="7" width="10.33203125" style="19" customWidth="1"/>
    <col min="8" max="8" width="9.6640625" style="11" customWidth="1"/>
    <col min="9" max="9" width="1.6640625" customWidth="1"/>
    <col min="10" max="10" width="8.88671875" style="5"/>
    <col min="11" max="11" width="12.5546875" style="6" bestFit="1" customWidth="1"/>
    <col min="12" max="12" width="8.88671875" style="6"/>
  </cols>
  <sheetData>
    <row r="1" spans="1:12" ht="21.6" thickBot="1" x14ac:dyDescent="0.35">
      <c r="A1" s="1"/>
      <c r="B1" s="2"/>
      <c r="C1" s="2"/>
      <c r="D1" s="1"/>
      <c r="E1" s="1"/>
      <c r="F1" s="3"/>
      <c r="G1" s="3"/>
      <c r="H1" s="4" t="s">
        <v>0</v>
      </c>
    </row>
    <row r="3" spans="1:12" x14ac:dyDescent="0.3">
      <c r="B3" s="8" t="s">
        <v>1</v>
      </c>
      <c r="C3" s="9" t="str">
        <f>'[1]CUST INFO'!D2</f>
        <v>Shawn LeBar - 27107</v>
      </c>
      <c r="D3" s="8" t="s">
        <v>2</v>
      </c>
      <c r="E3" s="8"/>
      <c r="F3" s="10">
        <f>$F$4-15</f>
        <v>44885</v>
      </c>
      <c r="G3" s="10"/>
    </row>
    <row r="4" spans="1:12" x14ac:dyDescent="0.3">
      <c r="B4" s="8" t="s">
        <v>3</v>
      </c>
      <c r="C4" s="9"/>
      <c r="D4" s="8" t="s">
        <v>4</v>
      </c>
      <c r="E4" s="8"/>
      <c r="F4" s="10">
        <v>44900</v>
      </c>
      <c r="G4" s="10"/>
    </row>
    <row r="5" spans="1:12" x14ac:dyDescent="0.3">
      <c r="B5" s="8" t="s">
        <v>5</v>
      </c>
      <c r="C5" s="9">
        <f>'[1]CUST INFO'!C7</f>
        <v>0</v>
      </c>
      <c r="D5" s="8" t="s">
        <v>6</v>
      </c>
      <c r="E5" s="8"/>
      <c r="F5" s="10">
        <v>44912</v>
      </c>
      <c r="G5" s="10"/>
    </row>
    <row r="6" spans="1:12" x14ac:dyDescent="0.3">
      <c r="B6" s="8" t="s">
        <v>7</v>
      </c>
      <c r="C6" s="12">
        <f>'[1]CUST INFO'!B7</f>
        <v>0</v>
      </c>
      <c r="D6" s="8" t="s">
        <v>8</v>
      </c>
      <c r="E6" s="8"/>
      <c r="F6" s="13">
        <f>$F$4-15</f>
        <v>44885</v>
      </c>
      <c r="G6" s="13"/>
    </row>
    <row r="7" spans="1:12" x14ac:dyDescent="0.3">
      <c r="B7" s="8" t="s">
        <v>9</v>
      </c>
      <c r="C7" s="9" t="str">
        <f>H1</f>
        <v xml:space="preserve">Munce 12 Days of Christmas Sale </v>
      </c>
      <c r="D7" s="14" t="s">
        <v>10</v>
      </c>
      <c r="E7" s="14"/>
      <c r="F7" s="10">
        <f ca="1">TODAY()</f>
        <v>44887</v>
      </c>
      <c r="G7" s="10"/>
    </row>
    <row r="8" spans="1:12" ht="15.6" x14ac:dyDescent="0.3">
      <c r="B8" s="8" t="s">
        <v>11</v>
      </c>
      <c r="C8" s="15" t="s">
        <v>12</v>
      </c>
      <c r="D8" s="8" t="s">
        <v>13</v>
      </c>
      <c r="E8" s="8"/>
      <c r="F8" s="16" t="str">
        <f ca="1">IF(F6&gt;=TODAY(),"90 days","NONE")</f>
        <v>NONE</v>
      </c>
      <c r="G8" s="16"/>
    </row>
    <row r="9" spans="1:12" x14ac:dyDescent="0.3">
      <c r="A9" s="17" t="s">
        <v>14</v>
      </c>
      <c r="B9" s="17"/>
      <c r="C9" s="17"/>
      <c r="D9" s="17"/>
      <c r="E9" s="17"/>
      <c r="F9" s="17"/>
      <c r="G9" s="17"/>
      <c r="H9" s="17"/>
    </row>
    <row r="10" spans="1:12" x14ac:dyDescent="0.3">
      <c r="A10" s="18" t="s">
        <v>15</v>
      </c>
    </row>
    <row r="11" spans="1:12" ht="15" thickBot="1" x14ac:dyDescent="0.35">
      <c r="A11" s="20" t="s">
        <v>16</v>
      </c>
      <c r="B11" s="21" t="s">
        <v>17</v>
      </c>
      <c r="C11" s="21" t="s">
        <v>18</v>
      </c>
      <c r="D11" s="21" t="s">
        <v>19</v>
      </c>
      <c r="E11" s="21" t="s">
        <v>20</v>
      </c>
      <c r="F11" s="22" t="s">
        <v>21</v>
      </c>
      <c r="G11" s="23" t="s">
        <v>22</v>
      </c>
      <c r="H11" s="24" t="s">
        <v>23</v>
      </c>
      <c r="J11" s="25" t="s">
        <v>24</v>
      </c>
      <c r="K11" s="26" t="s">
        <v>25</v>
      </c>
      <c r="L11" s="27" t="s">
        <v>26</v>
      </c>
    </row>
    <row r="12" spans="1:12" ht="15.6" x14ac:dyDescent="0.3">
      <c r="A12" s="28"/>
      <c r="B12" s="29"/>
      <c r="C12" s="30"/>
      <c r="D12" s="28"/>
      <c r="E12" s="28"/>
      <c r="F12" s="31"/>
      <c r="G12" s="31"/>
      <c r="H12" s="32"/>
      <c r="J12" s="33"/>
      <c r="K12" s="34"/>
      <c r="L12" s="34"/>
    </row>
    <row r="13" spans="1:12" x14ac:dyDescent="0.3">
      <c r="A13" s="35">
        <v>4</v>
      </c>
      <c r="B13" s="36" t="s">
        <v>27</v>
      </c>
      <c r="C13" s="37" t="s" vm="1">
        <v>28</v>
      </c>
      <c r="D13" s="38" t="s">
        <v>29</v>
      </c>
      <c r="E13" s="39" t="s">
        <v>30</v>
      </c>
      <c r="F13" s="40">
        <v>16.989999999999998</v>
      </c>
      <c r="G13" s="41">
        <v>5.95</v>
      </c>
      <c r="H13" s="42">
        <f>IF(A13&gt;=4,0.64,IF(A13&lt;=3,0.45))</f>
        <v>0.64</v>
      </c>
      <c r="J13" s="43">
        <f t="shared" ref="J13:J23" si="0">IF(A13&gt;0,(1-(K13/(G13))),"")</f>
        <v>-2.7966386554621803E-2</v>
      </c>
      <c r="K13" s="44">
        <f t="shared" ref="K13:K23" si="1">IF(A13&gt;0,(F13*(1-H13)),"")</f>
        <v>6.1163999999999996</v>
      </c>
      <c r="L13" s="44">
        <f t="shared" ref="L13:L23" si="2">IF(A13&gt;0,(K13*A13),"")</f>
        <v>24.465599999999998</v>
      </c>
    </row>
    <row r="14" spans="1:12" x14ac:dyDescent="0.3">
      <c r="A14" s="35">
        <v>4</v>
      </c>
      <c r="B14" s="36" t="s">
        <v>31</v>
      </c>
      <c r="C14" s="37" t="s" vm="2">
        <v>32</v>
      </c>
      <c r="D14" s="38" t="s">
        <v>29</v>
      </c>
      <c r="E14" s="39" t="s">
        <v>30</v>
      </c>
      <c r="F14" s="40">
        <v>28.99</v>
      </c>
      <c r="G14" s="41">
        <v>9.9700000000000006</v>
      </c>
      <c r="H14" s="42">
        <f>IF(A14&gt;=4,0.64,IF(A14&lt;=3,0.45))</f>
        <v>0.64</v>
      </c>
      <c r="J14" s="43">
        <f t="shared" si="0"/>
        <v>-4.6780341023068939E-2</v>
      </c>
      <c r="K14" s="44">
        <f t="shared" si="1"/>
        <v>10.436399999999999</v>
      </c>
      <c r="L14" s="44">
        <f t="shared" si="2"/>
        <v>41.745599999999996</v>
      </c>
    </row>
    <row r="15" spans="1:12" x14ac:dyDescent="0.3">
      <c r="A15" s="35">
        <v>4</v>
      </c>
      <c r="B15" s="36" t="s">
        <v>33</v>
      </c>
      <c r="C15" s="37" t="s" vm="3">
        <v>34</v>
      </c>
      <c r="D15" s="38" t="s">
        <v>29</v>
      </c>
      <c r="E15" s="39" t="s">
        <v>30</v>
      </c>
      <c r="F15" s="40">
        <v>26.99</v>
      </c>
      <c r="G15" s="41">
        <v>9.4700000000000006</v>
      </c>
      <c r="H15" s="42">
        <f>IF(A15&gt;=4,0.64,IF(A15&lt;=1,0.45))</f>
        <v>0.64</v>
      </c>
      <c r="J15" s="43">
        <f t="shared" si="0"/>
        <v>-2.6019007391763216E-2</v>
      </c>
      <c r="K15" s="44">
        <f t="shared" si="1"/>
        <v>9.7163999999999984</v>
      </c>
      <c r="L15" s="44">
        <f t="shared" si="2"/>
        <v>38.865599999999993</v>
      </c>
    </row>
    <row r="16" spans="1:12" ht="15" thickBot="1" x14ac:dyDescent="0.35">
      <c r="A16" s="45">
        <v>4</v>
      </c>
      <c r="B16" s="46" t="s">
        <v>35</v>
      </c>
      <c r="C16" s="47" t="s">
        <v>36</v>
      </c>
      <c r="D16" s="48" t="s">
        <v>29</v>
      </c>
      <c r="E16" s="49" t="s">
        <v>30</v>
      </c>
      <c r="F16" s="50">
        <v>26.99</v>
      </c>
      <c r="G16" s="51">
        <v>9.4700000000000006</v>
      </c>
      <c r="H16" s="52">
        <f>IF(A16&gt;=4,0.64,IF(A16&lt;=1,0.45))</f>
        <v>0.64</v>
      </c>
      <c r="J16" s="53">
        <f t="shared" si="0"/>
        <v>-2.6019007391763216E-2</v>
      </c>
      <c r="K16" s="54">
        <f t="shared" si="1"/>
        <v>9.7163999999999984</v>
      </c>
      <c r="L16" s="54">
        <f t="shared" si="2"/>
        <v>38.865599999999993</v>
      </c>
    </row>
    <row r="17" spans="1:15" ht="17.399999999999999" thickTop="1" thickBot="1" x14ac:dyDescent="0.35">
      <c r="A17" s="91">
        <v>4</v>
      </c>
      <c r="B17" s="92" t="s">
        <v>37</v>
      </c>
      <c r="C17" s="93" t="s">
        <v>38</v>
      </c>
      <c r="D17" s="94" t="s">
        <v>29</v>
      </c>
      <c r="E17" s="95" t="s">
        <v>30</v>
      </c>
      <c r="F17" s="96">
        <v>29.99</v>
      </c>
      <c r="G17" s="97">
        <v>10.97</v>
      </c>
      <c r="H17" s="98">
        <f>IF(A17&gt;=4,0.64,IF(A17&lt;=1,0.45))</f>
        <v>0.64</v>
      </c>
      <c r="I17" s="99"/>
      <c r="J17" s="100">
        <f t="shared" si="0"/>
        <v>1.582497721057452E-2</v>
      </c>
      <c r="K17" s="101">
        <f t="shared" si="1"/>
        <v>10.796399999999998</v>
      </c>
      <c r="L17" s="102">
        <f t="shared" si="2"/>
        <v>43.185599999999994</v>
      </c>
      <c r="M17" s="103" t="s">
        <v>39</v>
      </c>
      <c r="N17" s="104"/>
      <c r="O17" s="104"/>
    </row>
    <row r="18" spans="1:15" ht="15" thickTop="1" x14ac:dyDescent="0.3">
      <c r="A18" s="56">
        <v>2</v>
      </c>
      <c r="B18" s="57" t="s">
        <v>40</v>
      </c>
      <c r="C18" s="58" t="s" vm="4">
        <v>41</v>
      </c>
      <c r="D18" s="59" t="s">
        <v>42</v>
      </c>
      <c r="E18" s="60" t="s">
        <v>30</v>
      </c>
      <c r="F18" s="61">
        <v>69.989999999999995</v>
      </c>
      <c r="G18" s="62">
        <v>24.5</v>
      </c>
      <c r="H18" s="63">
        <f>IF(A18&gt;=2,0.64,IF(A18&lt;=3,0.45))</f>
        <v>0.64</v>
      </c>
      <c r="J18" s="64">
        <f t="shared" si="0"/>
        <v>-2.8424489795918273E-2</v>
      </c>
      <c r="K18" s="65">
        <f t="shared" si="1"/>
        <v>25.196399999999997</v>
      </c>
      <c r="L18" s="65">
        <f t="shared" si="2"/>
        <v>50.392799999999994</v>
      </c>
    </row>
    <row r="19" spans="1:15" ht="24.75" customHeight="1" x14ac:dyDescent="0.3">
      <c r="A19" s="35">
        <v>4</v>
      </c>
      <c r="B19" s="36" t="s">
        <v>43</v>
      </c>
      <c r="C19" s="37" t="s" vm="5">
        <v>44</v>
      </c>
      <c r="D19" s="38" t="s">
        <v>29</v>
      </c>
      <c r="E19" s="39" t="s">
        <v>30</v>
      </c>
      <c r="F19" s="40">
        <v>31.99</v>
      </c>
      <c r="G19" s="41">
        <v>11.2</v>
      </c>
      <c r="H19" s="42">
        <f>IF(A19&gt;=4,0.64,IF(A19&lt;=3,0.45))</f>
        <v>0.64</v>
      </c>
      <c r="J19" s="43">
        <f t="shared" si="0"/>
        <v>-2.8249999999999886E-2</v>
      </c>
      <c r="K19" s="44">
        <f t="shared" si="1"/>
        <v>11.516399999999999</v>
      </c>
      <c r="L19" s="44">
        <f t="shared" si="2"/>
        <v>46.065599999999996</v>
      </c>
    </row>
    <row r="20" spans="1:15" x14ac:dyDescent="0.3">
      <c r="A20" s="66">
        <v>2</v>
      </c>
      <c r="B20" s="67" t="s">
        <v>45</v>
      </c>
      <c r="C20" s="37" t="s">
        <v>46</v>
      </c>
      <c r="D20" s="39" t="s">
        <v>42</v>
      </c>
      <c r="E20" s="39"/>
      <c r="F20" s="68">
        <v>34.99</v>
      </c>
      <c r="G20" s="69">
        <v>24.97</v>
      </c>
      <c r="H20" s="70">
        <f t="shared" ref="H20:H23" si="3">IF(A20&gt;=2,0.6,IF(A20&lt;=3,0.45))</f>
        <v>0.6</v>
      </c>
      <c r="I20" s="71"/>
      <c r="J20" s="72">
        <f t="shared" si="0"/>
        <v>0.43948738486183414</v>
      </c>
      <c r="K20" s="73">
        <f t="shared" si="1"/>
        <v>13.996000000000002</v>
      </c>
      <c r="L20" s="73">
        <f t="shared" si="2"/>
        <v>27.992000000000004</v>
      </c>
    </row>
    <row r="21" spans="1:15" x14ac:dyDescent="0.3">
      <c r="A21" s="66">
        <v>2</v>
      </c>
      <c r="B21" s="67" t="s">
        <v>47</v>
      </c>
      <c r="C21" s="37" t="s">
        <v>48</v>
      </c>
      <c r="D21" s="39" t="s">
        <v>42</v>
      </c>
      <c r="E21" s="39"/>
      <c r="F21" s="68">
        <v>149.99</v>
      </c>
      <c r="G21" s="69">
        <v>104.97</v>
      </c>
      <c r="H21" s="70">
        <f t="shared" si="3"/>
        <v>0.6</v>
      </c>
      <c r="I21" s="71"/>
      <c r="J21" s="72">
        <f t="shared" si="0"/>
        <v>0.42844622273030375</v>
      </c>
      <c r="K21" s="73">
        <f t="shared" si="1"/>
        <v>59.996000000000009</v>
      </c>
      <c r="L21" s="73">
        <f t="shared" si="2"/>
        <v>119.99200000000002</v>
      </c>
      <c r="M21" t="s">
        <v>15</v>
      </c>
    </row>
    <row r="22" spans="1:15" x14ac:dyDescent="0.3">
      <c r="A22" s="66">
        <v>2</v>
      </c>
      <c r="B22" s="67" t="s">
        <v>49</v>
      </c>
      <c r="C22" s="37" t="s">
        <v>50</v>
      </c>
      <c r="D22" s="39" t="s">
        <v>42</v>
      </c>
      <c r="E22" s="39"/>
      <c r="F22" s="68">
        <v>39.99</v>
      </c>
      <c r="G22" s="69">
        <v>24.97</v>
      </c>
      <c r="H22" s="70">
        <f t="shared" si="3"/>
        <v>0.6</v>
      </c>
      <c r="I22" s="71"/>
      <c r="J22" s="72">
        <f t="shared" si="0"/>
        <v>0.35939126952342804</v>
      </c>
      <c r="K22" s="73">
        <f t="shared" si="1"/>
        <v>15.996000000000002</v>
      </c>
      <c r="L22" s="73">
        <f t="shared" si="2"/>
        <v>31.992000000000004</v>
      </c>
      <c r="M22" t="s">
        <v>15</v>
      </c>
    </row>
    <row r="23" spans="1:15" ht="15" thickBot="1" x14ac:dyDescent="0.35">
      <c r="A23" s="66">
        <v>2</v>
      </c>
      <c r="B23" s="67" t="s">
        <v>51</v>
      </c>
      <c r="C23" s="37" t="s">
        <v>52</v>
      </c>
      <c r="D23" s="39" t="s">
        <v>42</v>
      </c>
      <c r="E23" s="74"/>
      <c r="F23" s="68">
        <v>59.99</v>
      </c>
      <c r="G23" s="69">
        <v>41.97</v>
      </c>
      <c r="H23" s="70">
        <f t="shared" si="3"/>
        <v>0.6</v>
      </c>
      <c r="I23" s="71"/>
      <c r="J23" s="72">
        <f t="shared" si="0"/>
        <v>0.42825827972361208</v>
      </c>
      <c r="K23" s="73">
        <f t="shared" si="1"/>
        <v>23.996000000000002</v>
      </c>
      <c r="L23" s="73">
        <f t="shared" si="2"/>
        <v>47.992000000000004</v>
      </c>
    </row>
    <row r="24" spans="1:15" ht="15.6" x14ac:dyDescent="0.3">
      <c r="A24" s="28"/>
      <c r="B24" s="29"/>
      <c r="C24" s="30" t="s">
        <v>53</v>
      </c>
      <c r="D24" s="28"/>
      <c r="E24" s="28"/>
      <c r="F24" s="31"/>
      <c r="G24" s="31"/>
      <c r="H24" s="32"/>
      <c r="J24" s="33"/>
      <c r="K24" s="34"/>
      <c r="L24" s="34"/>
    </row>
    <row r="25" spans="1:15" x14ac:dyDescent="0.3">
      <c r="A25" s="35">
        <f>ROUNDUP(SUMIF($G$23:$G$23,G25,$A$23:$A$23)/14,0)</f>
        <v>0</v>
      </c>
      <c r="B25" s="75" t="s">
        <v>54</v>
      </c>
      <c r="C25" s="76" t="s">
        <v>55</v>
      </c>
      <c r="D25" s="35"/>
      <c r="E25" s="35"/>
      <c r="F25" s="77">
        <v>0</v>
      </c>
      <c r="G25" s="78" t="s">
        <v>56</v>
      </c>
      <c r="H25" s="79"/>
      <c r="J25" s="43"/>
      <c r="K25" s="44"/>
      <c r="L25" s="44"/>
    </row>
    <row r="26" spans="1:15" x14ac:dyDescent="0.3">
      <c r="A26" s="35">
        <f>ROUNDUP(SUMIF($G$23:$G$23,G26,$A$23:$A$23)/14,0)</f>
        <v>0</v>
      </c>
      <c r="B26" s="75" t="s">
        <v>57</v>
      </c>
      <c r="C26" s="76" t="s">
        <v>58</v>
      </c>
      <c r="D26" s="35"/>
      <c r="E26" s="35"/>
      <c r="F26" s="77">
        <v>0</v>
      </c>
      <c r="G26" s="78" t="s">
        <v>59</v>
      </c>
      <c r="H26" s="79"/>
      <c r="J26" s="43"/>
      <c r="K26" s="44"/>
      <c r="L26" s="44"/>
    </row>
    <row r="27" spans="1:15" x14ac:dyDescent="0.3">
      <c r="A27" s="35">
        <f>ROUNDUP(SUMIF($G$11:$G$24,G27,$A$11:$A$24)/14,0)</f>
        <v>1</v>
      </c>
      <c r="B27" s="76" t="s">
        <v>60</v>
      </c>
      <c r="C27" s="76" t="s">
        <v>61</v>
      </c>
      <c r="D27" s="35"/>
      <c r="E27" s="35"/>
      <c r="F27" s="77">
        <v>0</v>
      </c>
      <c r="G27" s="80">
        <v>9.9700000000000006</v>
      </c>
      <c r="H27" s="79"/>
      <c r="J27" s="43"/>
      <c r="K27" s="44"/>
      <c r="L27" s="44"/>
    </row>
    <row r="28" spans="1:15" x14ac:dyDescent="0.3">
      <c r="A28" s="35">
        <f>ROUNDUP(SUMIF($G$11:$G$24,G28,$A$11:$A$24)/14,0)</f>
        <v>0</v>
      </c>
      <c r="B28" s="75" t="s">
        <v>62</v>
      </c>
      <c r="C28" s="76" t="s">
        <v>63</v>
      </c>
      <c r="D28" s="35"/>
      <c r="E28" s="35"/>
      <c r="F28" s="77">
        <v>0</v>
      </c>
      <c r="G28" s="80">
        <v>5</v>
      </c>
      <c r="H28" s="79"/>
      <c r="J28" s="43"/>
      <c r="K28" s="44"/>
      <c r="L28" s="44"/>
    </row>
    <row r="29" spans="1:15" s="86" customFormat="1" ht="18" x14ac:dyDescent="0.3">
      <c r="A29" s="81"/>
      <c r="B29" s="82" t="s">
        <v>64</v>
      </c>
      <c r="C29" s="83">
        <f>SUM(A11:A24)</f>
        <v>34</v>
      </c>
      <c r="D29" s="81"/>
      <c r="E29" s="81"/>
      <c r="F29" s="84"/>
      <c r="G29" s="84"/>
      <c r="H29" s="85"/>
      <c r="J29" s="87" t="s">
        <v>65</v>
      </c>
      <c r="K29" s="88"/>
      <c r="L29" s="88"/>
    </row>
    <row r="30" spans="1:15" s="86" customFormat="1" ht="18" x14ac:dyDescent="0.3">
      <c r="A30" s="81"/>
      <c r="B30" s="89" t="s">
        <v>66</v>
      </c>
      <c r="C30" s="90">
        <f>SUM(L11:L24)</f>
        <v>511.55440000000004</v>
      </c>
      <c r="D30" s="81"/>
      <c r="E30" s="81"/>
      <c r="F30" s="84"/>
      <c r="G30" s="84"/>
      <c r="H30" s="85"/>
      <c r="J30" s="87">
        <f>AVERAGE(J12:J24)</f>
        <v>0.1352680819902379</v>
      </c>
      <c r="K30" s="88"/>
      <c r="L30" s="88"/>
    </row>
  </sheetData>
  <mergeCells count="7">
    <mergeCell ref="A9:H9"/>
    <mergeCell ref="F3:G3"/>
    <mergeCell ref="F4:G4"/>
    <mergeCell ref="F5:G5"/>
    <mergeCell ref="F6:G6"/>
    <mergeCell ref="F7:G7"/>
    <mergeCell ref="F8:G8"/>
  </mergeCells>
  <conditionalFormatting sqref="B16:B17">
    <cfRule type="duplicateValues" dxfId="15" priority="2"/>
  </conditionalFormatting>
  <conditionalFormatting sqref="B16:B17">
    <cfRule type="duplicateValues" dxfId="14" priority="1"/>
  </conditionalFormatting>
  <conditionalFormatting sqref="B24:B1048576 B1:B13">
    <cfRule type="duplicateValues" dxfId="13" priority="3"/>
  </conditionalFormatting>
  <conditionalFormatting sqref="B14:B15 B18:B23">
    <cfRule type="duplicateValues" dxfId="12" priority="4"/>
  </conditionalFormatting>
  <pageMargins left="0.25" right="0.25" top="0.75" bottom="0.75" header="0.3" footer="0.3"/>
  <pageSetup scale="68"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11B51-5840-4A0D-8225-C26A81EAAE2F}">
  <sheetPr>
    <pageSetUpPr fitToPage="1"/>
  </sheetPr>
  <dimension ref="A1:K34"/>
  <sheetViews>
    <sheetView tabSelected="1" workbookViewId="0">
      <selection activeCell="M34" sqref="A1:M34"/>
    </sheetView>
  </sheetViews>
  <sheetFormatPr defaultColWidth="9.109375" defaultRowHeight="14.4" x14ac:dyDescent="0.3"/>
  <cols>
    <col min="1" max="1" width="20.109375" bestFit="1" customWidth="1"/>
    <col min="2" max="2" width="46.33203125" customWidth="1"/>
    <col min="3" max="3" width="9.6640625" style="7" bestFit="1" customWidth="1"/>
    <col min="5" max="5" width="10" bestFit="1" customWidth="1"/>
    <col min="6" max="6" width="12.88671875" customWidth="1"/>
    <col min="7" max="7" width="12.33203125" bestFit="1" customWidth="1"/>
    <col min="8" max="8" width="11.6640625" style="164" customWidth="1"/>
    <col min="9" max="9" width="10.109375" style="6" customWidth="1"/>
    <col min="10" max="10" width="13.6640625" style="6" customWidth="1"/>
  </cols>
  <sheetData>
    <row r="1" spans="1:10" ht="21" x14ac:dyDescent="0.3">
      <c r="F1" s="105"/>
      <c r="G1" s="105"/>
      <c r="H1" s="105"/>
      <c r="I1" s="105"/>
      <c r="J1" s="105" t="s">
        <v>67</v>
      </c>
    </row>
    <row r="2" spans="1:10" s="107" customFormat="1" ht="21.6" thickBot="1" x14ac:dyDescent="0.35">
      <c r="A2" s="2"/>
      <c r="B2" s="2"/>
      <c r="C2" s="1"/>
      <c r="D2" s="2"/>
      <c r="E2" s="2"/>
      <c r="F2" s="106"/>
      <c r="G2" s="106"/>
      <c r="H2" s="106"/>
      <c r="I2" s="106"/>
      <c r="J2" s="106" t="s">
        <v>68</v>
      </c>
    </row>
    <row r="3" spans="1:10" s="107" customFormat="1" ht="16.2" x14ac:dyDescent="0.3">
      <c r="A3" s="165"/>
      <c r="B3" s="166"/>
      <c r="C3" s="167"/>
      <c r="D3" s="167"/>
      <c r="E3" s="167"/>
      <c r="F3" s="168"/>
      <c r="G3" s="169"/>
      <c r="H3" s="169"/>
      <c r="I3" s="170"/>
      <c r="J3" s="170"/>
    </row>
    <row r="4" spans="1:10" s="107" customFormat="1" ht="13.8" x14ac:dyDescent="0.2">
      <c r="A4" s="108" t="s">
        <v>69</v>
      </c>
      <c r="B4" s="109" t="s">
        <v>70</v>
      </c>
      <c r="C4" s="109"/>
      <c r="D4" s="109"/>
      <c r="E4" s="109"/>
      <c r="F4" s="109"/>
      <c r="G4" s="109"/>
      <c r="H4" s="109"/>
      <c r="I4" s="109"/>
      <c r="J4" s="109"/>
    </row>
    <row r="5" spans="1:10" s="115" customFormat="1" ht="16.2" x14ac:dyDescent="0.3">
      <c r="A5" s="110" t="s">
        <v>71</v>
      </c>
      <c r="B5" s="111">
        <f ca="1">TODAY()</f>
        <v>44887</v>
      </c>
      <c r="C5" s="111"/>
      <c r="D5" s="112"/>
      <c r="E5" s="113" t="s">
        <v>72</v>
      </c>
      <c r="F5" s="113"/>
      <c r="G5" s="114"/>
      <c r="H5" s="111"/>
      <c r="I5" s="111"/>
      <c r="J5" s="111"/>
    </row>
    <row r="6" spans="1:10" s="115" customFormat="1" ht="16.2" x14ac:dyDescent="0.3">
      <c r="A6" s="116"/>
      <c r="B6" s="117"/>
      <c r="C6" s="118"/>
      <c r="D6" s="117"/>
      <c r="E6" s="117"/>
      <c r="F6" s="117"/>
      <c r="G6" s="117"/>
      <c r="H6" s="117"/>
      <c r="I6" s="119"/>
      <c r="J6" s="117"/>
    </row>
    <row r="7" spans="1:10" s="115" customFormat="1" ht="16.2" x14ac:dyDescent="0.3">
      <c r="A7" s="110" t="s">
        <v>7</v>
      </c>
      <c r="B7" s="114" t="s">
        <v>73</v>
      </c>
      <c r="C7" s="111"/>
      <c r="D7" s="112"/>
      <c r="E7" s="117"/>
      <c r="F7" s="120" t="s">
        <v>74</v>
      </c>
      <c r="G7" s="121">
        <v>0</v>
      </c>
      <c r="H7" s="114"/>
      <c r="I7" s="121"/>
      <c r="J7" s="121"/>
    </row>
    <row r="8" spans="1:10" s="115" customFormat="1" ht="16.2" x14ac:dyDescent="0.3">
      <c r="A8" s="116"/>
      <c r="B8" s="117"/>
      <c r="C8" s="118"/>
      <c r="D8" s="117"/>
      <c r="E8" s="117"/>
      <c r="F8" s="117"/>
      <c r="G8" s="117"/>
      <c r="H8" s="117"/>
      <c r="I8" s="122"/>
      <c r="J8" s="117"/>
    </row>
    <row r="9" spans="1:10" s="115" customFormat="1" ht="16.2" x14ac:dyDescent="0.3">
      <c r="A9" s="110" t="s">
        <v>5</v>
      </c>
      <c r="B9" s="114" t="s">
        <v>75</v>
      </c>
      <c r="C9" s="111"/>
      <c r="D9" s="112"/>
      <c r="E9" s="117"/>
      <c r="F9" s="120" t="s">
        <v>76</v>
      </c>
      <c r="G9" s="114" t="s">
        <v>77</v>
      </c>
      <c r="H9" s="114"/>
      <c r="I9" s="114"/>
      <c r="J9" s="121"/>
    </row>
    <row r="10" spans="1:10" s="107" customFormat="1" ht="12.6" x14ac:dyDescent="0.2">
      <c r="A10" s="123"/>
      <c r="B10" s="124"/>
      <c r="C10" s="125"/>
      <c r="D10" s="125"/>
      <c r="E10" s="125"/>
      <c r="F10" s="126"/>
      <c r="G10" s="127"/>
      <c r="H10" s="127"/>
      <c r="I10" s="128"/>
      <c r="J10" s="117"/>
    </row>
    <row r="11" spans="1:10" s="115" customFormat="1" ht="16.2" x14ac:dyDescent="0.3">
      <c r="A11" s="171" t="s">
        <v>78</v>
      </c>
      <c r="B11" s="171"/>
      <c r="C11" s="171"/>
      <c r="D11" s="171"/>
      <c r="E11" s="171"/>
      <c r="F11" s="171"/>
      <c r="G11" s="171"/>
      <c r="H11" s="171"/>
      <c r="I11" s="171"/>
      <c r="J11" s="171"/>
    </row>
    <row r="12" spans="1:10" s="115" customFormat="1" ht="25.2" x14ac:dyDescent="0.3">
      <c r="A12" s="129" t="s">
        <v>17</v>
      </c>
      <c r="B12" s="129" t="s">
        <v>18</v>
      </c>
      <c r="C12" s="172" t="s">
        <v>79</v>
      </c>
      <c r="D12" s="172" t="s">
        <v>80</v>
      </c>
      <c r="E12" s="172" t="s">
        <v>22</v>
      </c>
      <c r="F12" s="172" t="s">
        <v>81</v>
      </c>
      <c r="G12" s="172" t="s">
        <v>82</v>
      </c>
      <c r="H12" s="172" t="s">
        <v>83</v>
      </c>
      <c r="I12" s="172" t="s">
        <v>84</v>
      </c>
      <c r="J12" s="172" t="s">
        <v>85</v>
      </c>
    </row>
    <row r="13" spans="1:10" s="130" customFormat="1" x14ac:dyDescent="0.3">
      <c r="A13" s="173" t="s">
        <v>27</v>
      </c>
      <c r="B13" s="174" t="s" vm="1">
        <v>28</v>
      </c>
      <c r="C13" s="175"/>
      <c r="D13" s="176" t="s" vm="6">
        <v>86</v>
      </c>
      <c r="E13" s="176">
        <v>5.95</v>
      </c>
      <c r="F13" s="177">
        <v>0.64</v>
      </c>
      <c r="G13" s="178">
        <v>0.7</v>
      </c>
      <c r="H13" s="179">
        <f t="shared" ref="H13:H20" si="0">D13*C13*(1-F13)</f>
        <v>0</v>
      </c>
      <c r="I13" s="179">
        <f t="shared" ref="I13:I20" si="1">D13*C13*(1-G13)</f>
        <v>0</v>
      </c>
      <c r="J13" s="180">
        <f t="shared" ref="J13:J20" si="2">H13-I13</f>
        <v>0</v>
      </c>
    </row>
    <row r="14" spans="1:10" s="130" customFormat="1" x14ac:dyDescent="0.3">
      <c r="A14" s="173" t="s">
        <v>31</v>
      </c>
      <c r="B14" s="174" t="s" vm="2">
        <v>32</v>
      </c>
      <c r="C14" s="175"/>
      <c r="D14" s="176" t="s" vm="7">
        <v>87</v>
      </c>
      <c r="E14" s="176">
        <v>9.9700000000000006</v>
      </c>
      <c r="F14" s="177">
        <v>0.64</v>
      </c>
      <c r="G14" s="178">
        <v>0.71</v>
      </c>
      <c r="H14" s="179">
        <f t="shared" si="0"/>
        <v>0</v>
      </c>
      <c r="I14" s="179">
        <f t="shared" si="1"/>
        <v>0</v>
      </c>
      <c r="J14" s="180">
        <f t="shared" si="2"/>
        <v>0</v>
      </c>
    </row>
    <row r="15" spans="1:10" s="130" customFormat="1" x14ac:dyDescent="0.3">
      <c r="A15" s="181" t="s">
        <v>33</v>
      </c>
      <c r="B15" s="182" t="s" vm="3">
        <v>34</v>
      </c>
      <c r="C15" s="175"/>
      <c r="D15" s="176" t="s" vm="8">
        <v>88</v>
      </c>
      <c r="E15" s="176">
        <v>9.4700000000000006</v>
      </c>
      <c r="F15" s="177">
        <v>0.64</v>
      </c>
      <c r="G15" s="178">
        <v>0.71</v>
      </c>
      <c r="H15" s="179">
        <f t="shared" si="0"/>
        <v>0</v>
      </c>
      <c r="I15" s="179">
        <f t="shared" si="1"/>
        <v>0</v>
      </c>
      <c r="J15" s="180">
        <f t="shared" si="2"/>
        <v>0</v>
      </c>
    </row>
    <row r="16" spans="1:10" s="130" customFormat="1" ht="15" thickBot="1" x14ac:dyDescent="0.35">
      <c r="A16" s="131" t="s">
        <v>35</v>
      </c>
      <c r="B16" s="132" t="s">
        <v>36</v>
      </c>
      <c r="C16" s="133"/>
      <c r="D16" s="134" t="s" vm="9">
        <v>88</v>
      </c>
      <c r="E16" s="134">
        <v>9.4700000000000006</v>
      </c>
      <c r="F16" s="135">
        <v>0.64</v>
      </c>
      <c r="G16" s="136">
        <v>0.7</v>
      </c>
      <c r="H16" s="137">
        <f t="shared" si="0"/>
        <v>0</v>
      </c>
      <c r="I16" s="137">
        <f t="shared" si="1"/>
        <v>0</v>
      </c>
      <c r="J16" s="138">
        <f t="shared" si="2"/>
        <v>0</v>
      </c>
    </row>
    <row r="17" spans="1:11" s="55" customFormat="1" ht="17.399999999999999" thickTop="1" thickBot="1" x14ac:dyDescent="0.35">
      <c r="A17" s="139" t="s">
        <v>37</v>
      </c>
      <c r="B17" s="140" t="s">
        <v>38</v>
      </c>
      <c r="C17" s="141"/>
      <c r="D17" s="142">
        <v>29.99</v>
      </c>
      <c r="E17" s="142">
        <v>10.97</v>
      </c>
      <c r="F17" s="143">
        <v>0.64</v>
      </c>
      <c r="G17" s="144">
        <v>0.73</v>
      </c>
      <c r="H17" s="145">
        <f t="shared" si="0"/>
        <v>0</v>
      </c>
      <c r="I17" s="145">
        <f t="shared" si="1"/>
        <v>0</v>
      </c>
      <c r="J17" s="146">
        <f t="shared" si="2"/>
        <v>0</v>
      </c>
      <c r="K17" s="55" t="s">
        <v>39</v>
      </c>
    </row>
    <row r="18" spans="1:11" s="130" customFormat="1" ht="15" thickTop="1" x14ac:dyDescent="0.3">
      <c r="A18" s="57" t="s">
        <v>40</v>
      </c>
      <c r="B18" s="58" t="s" vm="4">
        <v>41</v>
      </c>
      <c r="C18" s="175"/>
      <c r="D18" s="176" t="s" vm="10">
        <v>89</v>
      </c>
      <c r="E18" s="176">
        <v>24.5</v>
      </c>
      <c r="F18" s="177">
        <v>0.64</v>
      </c>
      <c r="G18" s="178">
        <v>0.71</v>
      </c>
      <c r="H18" s="179">
        <f t="shared" si="0"/>
        <v>0</v>
      </c>
      <c r="I18" s="179">
        <f t="shared" si="1"/>
        <v>0</v>
      </c>
      <c r="J18" s="183">
        <f t="shared" si="2"/>
        <v>0</v>
      </c>
    </row>
    <row r="19" spans="1:11" s="130" customFormat="1" x14ac:dyDescent="0.3">
      <c r="A19" s="184" t="s">
        <v>43</v>
      </c>
      <c r="B19" s="182" t="s" vm="5">
        <v>44</v>
      </c>
      <c r="C19" s="175"/>
      <c r="D19" s="176" t="s" vm="11">
        <v>90</v>
      </c>
      <c r="E19" s="176">
        <v>11.2</v>
      </c>
      <c r="F19" s="177">
        <v>0.64</v>
      </c>
      <c r="G19" s="178">
        <v>0.7</v>
      </c>
      <c r="H19" s="179">
        <f t="shared" si="0"/>
        <v>0</v>
      </c>
      <c r="I19" s="179">
        <f t="shared" si="1"/>
        <v>0</v>
      </c>
      <c r="J19" s="180">
        <f t="shared" si="2"/>
        <v>0</v>
      </c>
    </row>
    <row r="20" spans="1:11" s="130" customFormat="1" x14ac:dyDescent="0.25">
      <c r="A20" s="185"/>
      <c r="B20" s="186"/>
      <c r="C20" s="175"/>
      <c r="D20" s="176"/>
      <c r="E20" s="176"/>
      <c r="F20" s="177"/>
      <c r="G20" s="187"/>
      <c r="H20" s="179">
        <f t="shared" si="0"/>
        <v>0</v>
      </c>
      <c r="I20" s="179">
        <f t="shared" si="1"/>
        <v>0</v>
      </c>
      <c r="J20" s="180">
        <f t="shared" si="2"/>
        <v>0</v>
      </c>
    </row>
    <row r="21" spans="1:11" s="107" customFormat="1" ht="13.2" thickBot="1" x14ac:dyDescent="0.25">
      <c r="A21" s="147"/>
      <c r="C21" s="148"/>
      <c r="D21" s="149"/>
      <c r="E21" s="149"/>
      <c r="F21" s="150"/>
      <c r="G21" s="150"/>
      <c r="H21" s="151"/>
      <c r="I21" s="151"/>
      <c r="J21" s="152">
        <f>SUM(J13:J20)</f>
        <v>0</v>
      </c>
    </row>
    <row r="22" spans="1:11" s="107" customFormat="1" ht="13.2" thickTop="1" x14ac:dyDescent="0.2">
      <c r="A22" s="147"/>
      <c r="C22" s="148"/>
      <c r="D22" s="149"/>
      <c r="E22" s="149"/>
      <c r="F22" s="150"/>
      <c r="G22" s="150"/>
      <c r="H22" s="151"/>
      <c r="I22" s="151"/>
      <c r="J22" s="153"/>
    </row>
    <row r="23" spans="1:11" s="115" customFormat="1" ht="34.200000000000003" customHeight="1" x14ac:dyDescent="0.3">
      <c r="A23" s="188" t="s">
        <v>91</v>
      </c>
      <c r="B23" s="188"/>
      <c r="C23" s="188"/>
      <c r="D23" s="188"/>
      <c r="E23" s="188"/>
      <c r="F23" s="188"/>
      <c r="G23" s="188"/>
      <c r="H23" s="188"/>
      <c r="I23" s="188"/>
      <c r="J23" s="188"/>
    </row>
    <row r="24" spans="1:11" s="107" customFormat="1" ht="12.6" x14ac:dyDescent="0.2">
      <c r="A24" s="154"/>
      <c r="B24" s="155"/>
      <c r="C24" s="154"/>
      <c r="D24" s="154"/>
      <c r="E24" s="154"/>
      <c r="F24" s="154"/>
      <c r="G24" s="154"/>
      <c r="H24" s="154"/>
      <c r="J24" s="156"/>
    </row>
    <row r="25" spans="1:11" s="107" customFormat="1" ht="12.6" x14ac:dyDescent="0.2">
      <c r="A25" s="157" t="s">
        <v>92</v>
      </c>
      <c r="B25" s="189"/>
      <c r="C25" s="189"/>
      <c r="D25" s="189"/>
      <c r="E25" s="189"/>
      <c r="F25" s="189"/>
      <c r="G25" s="189"/>
      <c r="H25" s="158" t="s">
        <v>93</v>
      </c>
      <c r="I25" s="190"/>
      <c r="J25" s="190"/>
    </row>
    <row r="26" spans="1:11" s="107" customFormat="1" ht="12.6" x14ac:dyDescent="0.2">
      <c r="A26" s="157" t="s">
        <v>94</v>
      </c>
      <c r="B26" s="191"/>
      <c r="C26" s="191"/>
      <c r="D26" s="191"/>
      <c r="E26" s="191"/>
      <c r="F26" s="191"/>
      <c r="G26" s="191"/>
      <c r="H26" s="158" t="s">
        <v>93</v>
      </c>
      <c r="I26" s="192"/>
      <c r="J26" s="192"/>
    </row>
    <row r="27" spans="1:11" s="107" customFormat="1" ht="12.6" x14ac:dyDescent="0.2">
      <c r="A27" s="148"/>
      <c r="B27" s="159"/>
      <c r="J27" s="156"/>
    </row>
    <row r="28" spans="1:11" s="107" customFormat="1" ht="12.6" x14ac:dyDescent="0.2">
      <c r="A28" s="107" t="s">
        <v>95</v>
      </c>
      <c r="B28" s="160"/>
      <c r="J28" s="156"/>
    </row>
    <row r="29" spans="1:11" s="107" customFormat="1" ht="12.6" x14ac:dyDescent="0.2">
      <c r="B29" s="160" t="s">
        <v>96</v>
      </c>
      <c r="J29" s="156"/>
    </row>
    <row r="30" spans="1:11" s="107" customFormat="1" ht="12.6" x14ac:dyDescent="0.2">
      <c r="B30" s="160" t="s">
        <v>97</v>
      </c>
      <c r="H30" s="161" t="s">
        <v>98</v>
      </c>
      <c r="I30" s="162"/>
      <c r="J30" s="162"/>
    </row>
    <row r="31" spans="1:11" s="107" customFormat="1" ht="12.6" x14ac:dyDescent="0.2">
      <c r="B31" s="160" t="s">
        <v>99</v>
      </c>
      <c r="H31" s="161" t="s">
        <v>100</v>
      </c>
      <c r="I31" s="162"/>
      <c r="J31" s="162"/>
    </row>
    <row r="32" spans="1:11" s="107" customFormat="1" ht="12.6" x14ac:dyDescent="0.2">
      <c r="B32" s="160" t="s">
        <v>101</v>
      </c>
      <c r="H32" s="161" t="s">
        <v>102</v>
      </c>
      <c r="I32" s="162"/>
      <c r="J32" s="162"/>
    </row>
    <row r="33" spans="1:10" s="107" customFormat="1" ht="12.6" x14ac:dyDescent="0.2">
      <c r="A33" s="148"/>
      <c r="B33" s="163" t="s">
        <v>103</v>
      </c>
      <c r="H33" s="161" t="s">
        <v>104</v>
      </c>
      <c r="I33" s="162"/>
      <c r="J33" s="162"/>
    </row>
    <row r="34" spans="1:10" s="115" customFormat="1" ht="16.2" x14ac:dyDescent="0.3">
      <c r="A34" s="193"/>
      <c r="B34" s="194"/>
      <c r="C34" s="195"/>
      <c r="D34" s="196"/>
      <c r="E34" s="196"/>
      <c r="F34" s="197"/>
      <c r="G34" s="198"/>
      <c r="H34" s="198"/>
      <c r="I34" s="198"/>
      <c r="J34" s="198"/>
    </row>
  </sheetData>
  <mergeCells count="4">
    <mergeCell ref="B4:J4"/>
    <mergeCell ref="E5:F5"/>
    <mergeCell ref="A11:J11"/>
    <mergeCell ref="A23:J23"/>
  </mergeCells>
  <conditionalFormatting sqref="A20">
    <cfRule type="duplicateValues" dxfId="5" priority="4"/>
  </conditionalFormatting>
  <conditionalFormatting sqref="A15">
    <cfRule type="duplicateValues" dxfId="4" priority="3"/>
  </conditionalFormatting>
  <conditionalFormatting sqref="A15">
    <cfRule type="duplicateValues" dxfId="3" priority="2"/>
  </conditionalFormatting>
  <conditionalFormatting sqref="A13">
    <cfRule type="duplicateValues" dxfId="2" priority="5"/>
  </conditionalFormatting>
  <conditionalFormatting sqref="A18:A19 A14">
    <cfRule type="duplicateValues" dxfId="1" priority="6"/>
  </conditionalFormatting>
  <conditionalFormatting sqref="A16:A17">
    <cfRule type="duplicateValues" dxfId="0" priority="1"/>
  </conditionalFormatting>
  <pageMargins left="0.25" right="0.25" top="0.75" bottom="0.75" header="0.3" footer="0.3"/>
  <pageSetup scale="73"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12 Days of Christmas order</vt:lpstr>
      <vt:lpstr>12 Days POS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Wilbanks</dc:creator>
  <cp:lastModifiedBy>Lori Wilbanks</cp:lastModifiedBy>
  <cp:lastPrinted>2022-11-22T15:39:36Z</cp:lastPrinted>
  <dcterms:created xsi:type="dcterms:W3CDTF">2022-11-22T15:15:59Z</dcterms:created>
  <dcterms:modified xsi:type="dcterms:W3CDTF">2022-11-22T15:39:45Z</dcterms:modified>
</cp:coreProperties>
</file>